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S:\Staff\Academic Support\Blog\Draft posts\"/>
    </mc:Choice>
  </mc:AlternateContent>
  <bookViews>
    <workbookView xWindow="0" yWindow="0" windowWidth="21600" windowHeight="9600"/>
  </bookViews>
  <sheets>
    <sheet name="ReadMe" sheetId="8" r:id="rId1"/>
    <sheet name="MillerM2016" sheetId="1" r:id="rId2"/>
    <sheet name="Miller_PIVOT" sheetId="2" r:id="rId3"/>
    <sheet name="HillR2015" sheetId="3" r:id="rId4"/>
    <sheet name="Hill_PIVOT" sheetId="4" r:id="rId5"/>
    <sheet name="RossP2014" sheetId="5" r:id="rId6"/>
    <sheet name="Ross_PIVOT" sheetId="6" r:id="rId7"/>
    <sheet name="Overall summary" sheetId="7" r:id="rId8"/>
  </sheets>
  <definedNames>
    <definedName name="_xlnm._FilterDatabase" localSheetId="3" hidden="1">HillR2015!$A$1:$AC$38</definedName>
    <definedName name="_xlnm._FilterDatabase" localSheetId="1" hidden="1">MillerM2016!$A$1:$AB$29</definedName>
    <definedName name="_xlnm._FilterDatabase" localSheetId="5" hidden="1">RossP2014!$A$1:$AO$36</definedName>
  </definedNames>
  <calcPr calcId="162913"/>
  <pivotCaches>
    <pivotCache cacheId="0" r:id="rId9"/>
    <pivotCache cacheId="1" r:id="rId10"/>
    <pivotCache cacheId="2" r:id="rId11"/>
  </pivotCaches>
</workbook>
</file>

<file path=xl/calcChain.xml><?xml version="1.0" encoding="utf-8"?>
<calcChain xmlns="http://schemas.openxmlformats.org/spreadsheetml/2006/main">
  <c r="C11" i="2" l="1"/>
  <c r="C10" i="2"/>
  <c r="C10" i="4"/>
  <c r="C11" i="4"/>
  <c r="C13" i="4"/>
  <c r="B26" i="7"/>
  <c r="C26" i="7"/>
  <c r="D26" i="7"/>
  <c r="C8" i="6" l="1"/>
  <c r="C9" i="6"/>
  <c r="C10" i="6"/>
  <c r="C11" i="6"/>
  <c r="C12" i="6"/>
  <c r="C13" i="6"/>
  <c r="C9" i="4"/>
  <c r="C12" i="4"/>
  <c r="C8" i="4"/>
  <c r="C8" i="2"/>
  <c r="C9" i="2"/>
  <c r="C4" i="7" l="1"/>
  <c r="C11" i="7" l="1"/>
  <c r="C12" i="7"/>
  <c r="C3" i="7"/>
  <c r="C8" i="7"/>
  <c r="C7" i="7"/>
  <c r="C9" i="7"/>
  <c r="C10" i="7"/>
  <c r="C6" i="7"/>
  <c r="C5" i="7"/>
</calcChain>
</file>

<file path=xl/sharedStrings.xml><?xml version="1.0" encoding="utf-8"?>
<sst xmlns="http://schemas.openxmlformats.org/spreadsheetml/2006/main" count="1162" uniqueCount="538">
  <si>
    <t>Authors</t>
  </si>
  <si>
    <t>Title</t>
  </si>
  <si>
    <t>Year</t>
  </si>
  <si>
    <t>Source</t>
  </si>
  <si>
    <t>Publisher</t>
  </si>
  <si>
    <t>ArticleURL</t>
  </si>
  <si>
    <t>CitesURL</t>
  </si>
  <si>
    <t>GSRank</t>
  </si>
  <si>
    <t>QueryDate</t>
  </si>
  <si>
    <t>Type</t>
  </si>
  <si>
    <t>DOI</t>
  </si>
  <si>
    <t>ISSN</t>
  </si>
  <si>
    <t>CitationURL</t>
  </si>
  <si>
    <t>Volume</t>
  </si>
  <si>
    <t>Issue</t>
  </si>
  <si>
    <t>StartPage</t>
  </si>
  <si>
    <t>EndPage</t>
  </si>
  <si>
    <t>ECC</t>
  </si>
  <si>
    <t>CitesPerYear</t>
  </si>
  <si>
    <t>CitesPerAuthor</t>
  </si>
  <si>
    <t>AuthorCount</t>
  </si>
  <si>
    <t>Age</t>
  </si>
  <si>
    <t>SDP Fielden, DA Leigh…- Angewandte Chemie … 2017- Wiley Online Library</t>
  </si>
  <si>
    <t>Molecular knots</t>
  </si>
  <si>
    <t>Angewandte Chemie …</t>
  </si>
  <si>
    <t>Wiley Online Library</t>
  </si>
  <si>
    <t>https://onlinelibrary.wiley.com/doi/abs/10.1002/anie.201702531</t>
  </si>
  <si>
    <t>https://scholar.google.com/scholar?cites=1683909173748855073&amp;as_sdt=2005&amp;sciodt=0,5&amp;hl=en</t>
  </si>
  <si>
    <t>N Singh, D Kim, DH Kim, EH Kim, H Kim, MS Lah…- Dalton … 2017- pubs.rsc.org</t>
  </si>
  <si>
    <t>Selective synthesis of iridium (III)-derived molecular Borromean rings,[2] catenane and ring-in-ring macrocycles via coordination-driven self-assembly</t>
  </si>
  <si>
    <t>Dalton …</t>
  </si>
  <si>
    <t>pubs.rsc.org</t>
  </si>
  <si>
    <t>https://pubs.rsc.org/en/content/articlehtml/2016/dt/c6dt04512j</t>
  </si>
  <si>
    <t>https://scholar.google.com/scholar?cites=11001923641052457926&amp;as_sdt=2005&amp;sciodt=0,5&amp;hl=en</t>
  </si>
  <si>
    <t>HTML</t>
  </si>
  <si>
    <t>EV Alexandrov, VA Blatov, DM Proserpio- CrystEngComm 2017- pubs.rsc.org</t>
  </si>
  <si>
    <t>How 2-periodic coordination networks are interweaved: entanglement isomerism and polymorphism</t>
  </si>
  <si>
    <t>CrystEngComm</t>
  </si>
  <si>
    <t>https://pubs.rsc.org/en/content/articlehtml/2017/ce/c7ce00313g</t>
  </si>
  <si>
    <t>https://scholar.google.com/scholar?cites=17088692283148811667&amp;as_sdt=2005&amp;sciodt=0,5&amp;hl=en</t>
  </si>
  <si>
    <t>L Zhang, DP August, J Zhong…- Journal of the … 2018- ACS Publications</t>
  </si>
  <si>
    <t>Molecular trefoil knot from a trimeric circular helicate</t>
  </si>
  <si>
    <t>Journal of the …</t>
  </si>
  <si>
    <t>ACS Publications</t>
  </si>
  <si>
    <t>https://pubs.acs.org/doi/abs/10.1021/jacs.8b00738</t>
  </si>
  <si>
    <t>https://scholar.google.com/scholar?cites=9711717355851868808&amp;as_sdt=2005&amp;sciodt=0,5&amp;hl=en</t>
  </si>
  <si>
    <t>WM Bloch, JJ Holstein, B Dittrich…- Angewandte Chemie … 2018- Wiley Online Library</t>
  </si>
  <si>
    <t>Hierarchical Assembly of an Interlocked M8L16 Container</t>
  </si>
  <si>
    <t>https://onlinelibrary.wiley.com/doi/abs/10.1002/anie.201800490</t>
  </si>
  <si>
    <t>https://scholar.google.com/scholar?cites=4223655035467088801&amp;as_sdt=2005&amp;sciodt=0,5&amp;hl=en</t>
  </si>
  <si>
    <t>DA Leigh, L Pirvu, F Schaufelberger…- Angewandte Chemie … 2018- Wiley Online Library</t>
  </si>
  <si>
    <t>Securing a supramolecular architecture by tying a stopper knot</t>
  </si>
  <si>
    <t>https://onlinelibrary.wiley.com/doi/abs/10.1002/anie.201803871</t>
  </si>
  <si>
    <t>https://scholar.google.com/scholar?cites=14098385246402830797&amp;as_sdt=2005&amp;sciodt=0,5&amp;hl=en</t>
  </si>
  <si>
    <t>L Xu, WB Zhang- Science China Chemistry 2018- Springer</t>
  </si>
  <si>
    <t>Topology: a unique dimension in protein engineering</t>
  </si>
  <si>
    <t>Science China Chemistry</t>
  </si>
  <si>
    <t>Springer</t>
  </si>
  <si>
    <t>https://link.springer.com/article/10.1007/s11426-017-9155-2</t>
  </si>
  <si>
    <t>https://scholar.google.com/scholar?cites=6671264467325587035&amp;as_sdt=2005&amp;sciodt=0,5&amp;hl=en</t>
  </si>
  <si>
    <t>C Gao, ZL Luan, Q Zhang, SJ Rao, DH Qu…- Organic letters 2017- ACS Publications</t>
  </si>
  <si>
    <t>A Braided Hetero [2](3) rotaxane</t>
  </si>
  <si>
    <t>Organic letters</t>
  </si>
  <si>
    <t>https://pubs.acs.org/doi/abs/10.1021/acs.orglett.7b01853</t>
  </si>
  <si>
    <t>https://scholar.google.com/scholar?cites=2128345781644005948&amp;as_sdt=2005&amp;sciodt=0,5&amp;hl=en</t>
  </si>
  <si>
    <t>M Marenda, E Orlandini, C Micheletti- Nature communications 2018- nature.com</t>
  </si>
  <si>
    <t>Discovering privileged topologies of molecular knots with self-assembling models</t>
  </si>
  <si>
    <t>Nature communications</t>
  </si>
  <si>
    <t>nature.com</t>
  </si>
  <si>
    <t>https://www.nature.com/articles/s41467-018-05413-z</t>
  </si>
  <si>
    <t>https://scholar.google.com/scholar?cites=13861376260680650324&amp;as_sdt=2005&amp;sciodt=0,5&amp;hl=en</t>
  </si>
  <si>
    <t>N Liu, SL Huang, X Liu, HK Luo, TSA Hor- Chemical Communications 2017- pubs.rsc.org</t>
  </si>
  <si>
    <t>Self-assembled [2] catenane in trapezoidal metallacycles with [Cp* Ir]-corners</t>
  </si>
  <si>
    <t>Chemical Communications</t>
  </si>
  <si>
    <t>https://pubs.rsc.org/en/content/articlehtml/2017/cc/c7cc08009c</t>
  </si>
  <si>
    <t>https://scholar.google.com/scholar?cites=7340521721067391452&amp;as_sdt=2005&amp;sciodt=0,5&amp;hl=en</t>
  </si>
  <si>
    <t>SDP Fielden, DA Leigh, SL Woltering- Angewandte Chemie 2017- Wiley Online Library</t>
  </si>
  <si>
    <t>Molekulare Knoten</t>
  </si>
  <si>
    <t>Angewandte Chemie</t>
  </si>
  <si>
    <t>https://onlinelibrary.wiley.com/doi/abs/10.1002/ange.201702531</t>
  </si>
  <si>
    <t>https://scholar.google.com/scholar?cites=5279345849867701124&amp;as_sdt=2005&amp;sciodt=0,5&amp;hl=en</t>
  </si>
  <si>
    <t>V Jejjala, A Kar, O Parrikar- arXiv preprint arXiv:1902.05547 2019- arxiv.org</t>
  </si>
  <si>
    <t>Deep learning the hyperbolic volume of a knot</t>
  </si>
  <si>
    <t>arXiv preprint arXiv:1902.05547</t>
  </si>
  <si>
    <t>arxiv.org</t>
  </si>
  <si>
    <t>https://arxiv.org/abs/1902.05547</t>
  </si>
  <si>
    <t>https://scholar.google.com/scholar?cites=9528520545745153833&amp;as_sdt=2005&amp;sciodt=0,5&amp;hl=en</t>
  </si>
  <si>
    <t>WM Bloch, JJ Holstein, B Dittrich, W Hiller…- Angewandte … 2018- Wiley Online Library</t>
  </si>
  <si>
    <t>Hierarchischer Aufbau eines verflochtenen M8L16‐Containers</t>
  </si>
  <si>
    <t>Angewandte …</t>
  </si>
  <si>
    <t>https://onlinelibrary.wiley.com/doi/abs/10.1002/ange.201800490</t>
  </si>
  <si>
    <t>https://scholar.google.com/scholar?cites=1343669158888112007&amp;as_sdt=2005&amp;sciodt=0,5&amp;hl=en</t>
  </si>
  <si>
    <t>L Zhang, AJ Stephens, JF Lemonnier…- Journal of the … 2019- ACS Publications</t>
  </si>
  <si>
    <t>Coordination Chemistry of a Molecular Pentafoil Knot</t>
  </si>
  <si>
    <t>https://pubs.acs.org/doi/abs/10.1021/jacs.8b12548</t>
  </si>
  <si>
    <t>https://scholar.google.com/scholar?cites=10082125700013515661&amp;as_sdt=2005&amp;sciodt=0,5&amp;hl=en</t>
  </si>
  <si>
    <t>DA Leigh, L Pirvu, F Schaufelberger- Journal of the American … 2019- ACS Publications</t>
  </si>
  <si>
    <t>Stereoselective Synthesis of Molecular Square and Granny Knots</t>
  </si>
  <si>
    <t>Journal of the American …</t>
  </si>
  <si>
    <t>https://pubs.acs.org/doi/abs/10.1021/jacs.9b01819</t>
  </si>
  <si>
    <t>https://scholar.google.com/scholar?cites=1040383673219596624&amp;as_sdt=2005&amp;sciodt=0,5&amp;hl=en</t>
  </si>
  <si>
    <t>X Duan, Z Yao- Physical Review E 2018- APS</t>
  </si>
  <si>
    <t>Harmonic field in knotted space</t>
  </si>
  <si>
    <t>Physical Review E</t>
  </si>
  <si>
    <t>APS</t>
  </si>
  <si>
    <t>https://journals.aps.org/pre/abstract/10.1103/PhysRevE.97.040702</t>
  </si>
  <si>
    <t>https://scholar.google.com/scholar?cites=17898273153325758419&amp;as_sdt=2005&amp;sciodt=0,5&amp;hl=en</t>
  </si>
  <si>
    <t>T Tsukamoto, R Sasahara, A Muranaka, Y Miura…- Organic … 2018- ACS Publications</t>
  </si>
  <si>
    <t>Synthesis of a Chiral [2] Rotaxane: Induction of a Helical Structure through Double Threading</t>
  </si>
  <si>
    <t>Organic …</t>
  </si>
  <si>
    <t>https://pubs.acs.org/doi/abs/10.1021/acs.orglett.8b01727</t>
  </si>
  <si>
    <t>https://scholar.google.com/scholar?cites=17594270657383295000&amp;as_sdt=2005&amp;sciodt=0,5&amp;hl=en</t>
  </si>
  <si>
    <t>C Zanlorenzi, B Nowacki, L Akcelrud- Journal of Materials Chemistry … 2019- pubs.rsc.org</t>
  </si>
  <si>
    <t>Expression of chirality amplification in self-assembled achiral/chiral polyfluorene blends</t>
  </si>
  <si>
    <t>Journal of Materials Chemistry …</t>
  </si>
  <si>
    <t>https://pubs.rsc.org/en/content/articlehtml/2019/tc/c9tc00990f</t>
  </si>
  <si>
    <t>K Meichanetzidis, S Kourtis- arXiv preprint arXiv:1807.02119 2018- arxiv.org</t>
  </si>
  <si>
    <t>Evaluating the Jones polynomial with tensor networks</t>
  </si>
  <si>
    <t>arXiv preprint arXiv:1807.02119</t>
  </si>
  <si>
    <t>https://arxiv.org/abs/1807.02119</t>
  </si>
  <si>
    <t>S Najafi- Soft matter 2019- pubs.rsc.org</t>
  </si>
  <si>
    <t>Topological entanglement of interlocked knotted–unknotted polymer rings</t>
  </si>
  <si>
    <t>Soft matter</t>
  </si>
  <si>
    <t>https://pubs.rsc.org/en/content/articlehtml/2019/sm/c8sm02530d</t>
  </si>
  <si>
    <t>CD Jones, HTD Simmons, KE Horner, K Liu…- Nature … 2019- nature.com</t>
  </si>
  <si>
    <t>Braiding, branching and chiral amplification of nanofibres in supramolecular gels</t>
  </si>
  <si>
    <t>Nature …</t>
  </si>
  <si>
    <t>https://www.nature.com/articles/s41557-019-0222-0</t>
  </si>
  <si>
    <t>SM Jansze- 019- infoscience.epfl.ch</t>
  </si>
  <si>
    <t>Molecular nanostructures based on polyfunctional clathrochelate complexes</t>
  </si>
  <si>
    <t>infoscience.epfl.ch</t>
  </si>
  <si>
    <t>https://infoscience.epfl.ch/record/265586</t>
  </si>
  <si>
    <t>T Prakasam, A Devaraj, R Saha, M Lusi, J Brandel…- ACS … 2019- ACS Publications</t>
  </si>
  <si>
    <t>Metal–Organic Self-Assembled Trefoil Knots for C—Br Bond Activation</t>
  </si>
  <si>
    <t>ACS …</t>
  </si>
  <si>
    <t>https://pubs.acs.org/doi/abs/10.1021/acscatal.8b04650</t>
  </si>
  <si>
    <t>MS Dimitriyev, YW Chang, PM Goldbart…- arXiv preprint arXiv … 2019- arxiv.org</t>
  </si>
  <si>
    <t>Swelling thermodynamics and phase transitions of polymer gels</t>
  </si>
  <si>
    <t>arXiv preprint arXiv …</t>
  </si>
  <si>
    <t>https://arxiv.org/abs/1906.04935</t>
  </si>
  <si>
    <t>GR Newkome, S Chakraborty- Progress in Heterocyclic Chemistry 2017- Elsevier</t>
  </si>
  <si>
    <t>Eight-Membered and Larger Rings</t>
  </si>
  <si>
    <t>Progress in Heterocyclic Chemistry</t>
  </si>
  <si>
    <t>Elsevier</t>
  </si>
  <si>
    <t>https://www.sciencedirect.com/science/article/pii/B9780081023105000175</t>
  </si>
  <si>
    <t>S Schoder- 018- refubium.fu-berlin.de</t>
  </si>
  <si>
    <t>Novel Cucurbituril Complexes as Stimuli-Responsive Supramolecular Systems</t>
  </si>
  <si>
    <t>refubium.fu-berlin.de</t>
  </si>
  <si>
    <t>https://refubium.fu-berlin.de/handle/fub188/22785</t>
  </si>
  <si>
    <t>TYPE</t>
  </si>
  <si>
    <t>ARTICLE</t>
  </si>
  <si>
    <t>THESIS/DISSERTATION</t>
  </si>
  <si>
    <t>DUPLICATE CITATION</t>
  </si>
  <si>
    <t>PREPRINT</t>
  </si>
  <si>
    <t>SCOPUS</t>
  </si>
  <si>
    <t>PREPRINT - NOW PUBLISHED</t>
  </si>
  <si>
    <t>YES</t>
  </si>
  <si>
    <t>PdII2 L4 -type coordination cages up to three nanometers in size</t>
  </si>
  <si>
    <t>Halogen bonded Borromean networks by design: topology invariance and metric tuning in a library of multi-component systems</t>
  </si>
  <si>
    <t>Kumar, V., Pilati, T., Terraneo, G., (...), Metrangolo, P., Resnati, G.</t>
  </si>
  <si>
    <t>Jansze, S.M., Wise, M.D., Vologzhanina, A.V., Scopelliti, R., Severin, K.</t>
  </si>
  <si>
    <t>Chemical Science</t>
  </si>
  <si>
    <t>Cites (GS)</t>
  </si>
  <si>
    <t>Cites (Scopus)</t>
  </si>
  <si>
    <t xml:space="preserve"> - </t>
  </si>
  <si>
    <t>NO</t>
  </si>
  <si>
    <t>Row Labels</t>
  </si>
  <si>
    <t>Grand Total</t>
  </si>
  <si>
    <t>Count of TYPE</t>
  </si>
  <si>
    <t>KE Holekamp, ED Strauss- Current Opinion in Behavioral Sciences 2016- Elsevier</t>
  </si>
  <si>
    <t>Aggression and dominance: an interdisciplinary overview</t>
  </si>
  <si>
    <t>Current Opinion in Behavioral Sciences</t>
  </si>
  <si>
    <t>https://www.sciencedirect.com/science/article/pii/S2352154616301553</t>
  </si>
  <si>
    <t>https://scholar.google.com/scholar?cites=6791292299034775355&amp;as_sdt=2005&amp;sciodt=0,5&amp;hl=en</t>
  </si>
  <si>
    <t>CA Thorstenson, AD Pazda, AJ Elliot, DI Perrett- Perception 2017- journals.sagepub.com</t>
  </si>
  <si>
    <t>Facial redness increases men's perceived healthiness and attractiveness</t>
  </si>
  <si>
    <t>Perception</t>
  </si>
  <si>
    <t>journals.sagepub.com</t>
  </si>
  <si>
    <t>https://journals.sagepub.com/doi/abs/10.1177/0301006616680124</t>
  </si>
  <si>
    <t>https://scholar.google.com/scholar?cites=13381018250060292957&amp;as_sdt=2005&amp;sciodt=0,5&amp;hl=en</t>
  </si>
  <si>
    <t>DMT Fessler, C Holbrook, D Dashoff- Aggressive behavior 2016- Wiley Online Library</t>
  </si>
  <si>
    <t>Dressed to kill? Visible markers of coalitional affiliation enhance conceptualized formidability</t>
  </si>
  <si>
    <t>Aggressive behavior</t>
  </si>
  <si>
    <t>https://onlinelibrary.wiley.com/doi/abs/10.1002/ab.21624</t>
  </si>
  <si>
    <t>https://scholar.google.com/scholar?cites=9423170094094607183&amp;as_sdt=2005&amp;sciodt=0,5&amp;hl=en</t>
  </si>
  <si>
    <t>T Caro, MC Stoddard, D Stuart-Fox- 017- royalsocietypublishing.org</t>
  </si>
  <si>
    <t>Animal coloration research: why it matters</t>
  </si>
  <si>
    <t>royalsocietypublishing.org</t>
  </si>
  <si>
    <t>https://royalsocietypublishing.org/doi/abs/10.1098/rstb.2016.0333</t>
  </si>
  <si>
    <t>https://scholar.google.com/scholar?cites=102528106893483794&amp;as_sdt=2005&amp;sciodt=0,5&amp;hl=en</t>
  </si>
  <si>
    <t>S Reh, N Van Quaquebeke, SR Giessner- The Leadership Quarterly 2017- Elsevier</t>
  </si>
  <si>
    <t>The aura of charisma: A review on the embodiment perspective as signaling</t>
  </si>
  <si>
    <t>The Leadership Quarterly</t>
  </si>
  <si>
    <t>https://www.sciencedirect.com/science/article/pii/S1048984317300188</t>
  </si>
  <si>
    <t>https://scholar.google.com/scholar?cites=17065961342007103517&amp;as_sdt=2005&amp;sciodt=0,5&amp;hl=en</t>
  </si>
  <si>
    <t>RSS Kramer- Evolutionary Psychology 2016- journals.sagepub.com</t>
  </si>
  <si>
    <t>The red power (less) tie: Perceptions of political leaders wearing red</t>
  </si>
  <si>
    <t>Evolutionary Psychology</t>
  </si>
  <si>
    <t>https://journals.sagepub.com/doi/abs/10.1177/1474704916651634</t>
  </si>
  <si>
    <t>https://scholar.google.com/scholar?cites=6125462717358812698&amp;as_sdt=2005&amp;sciodt=0,5&amp;hl=en</t>
  </si>
  <si>
    <t>KR Blake, BJW Dixson, SM O'Dean, TF Denson- Hormones and behavior 2017- Elsevier</t>
  </si>
  <si>
    <t>No compelling positive association between ovarian hormones and wearing red clothing when using multinomial analyses</t>
  </si>
  <si>
    <t>Hormones and behavior</t>
  </si>
  <si>
    <t>https://www.sciencedirect.com/science/article/pii/S0018506X16301192</t>
  </si>
  <si>
    <t>https://scholar.google.com/scholar?cites=12200662007367993649&amp;as_sdt=2005&amp;sciodt=0,5&amp;hl=en</t>
  </si>
  <si>
    <t>W Briki, O Hue- Applied Cognitive Psychology 2016- Wiley Online Library</t>
  </si>
  <si>
    <t>How red, blue, and green are affectively judged</t>
  </si>
  <si>
    <t>Applied Cognitive Psychology</t>
  </si>
  <si>
    <t>https://onlinelibrary.wiley.com/doi/abs/10.1002/acp.3206</t>
  </si>
  <si>
    <t>https://scholar.google.com/scholar?cites=10472039682008828340&amp;as_sdt=2005&amp;sciodt=0,5&amp;hl=en</t>
  </si>
  <si>
    <t>SV Mentzel, L Schücker, N Hagemann…- Frontiers in … 2017- frontiersin.org</t>
  </si>
  <si>
    <t>Emotionality of colors: An implicit link between red and dominance</t>
  </si>
  <si>
    <t>Frontiers in …</t>
  </si>
  <si>
    <t>frontiersin.org</t>
  </si>
  <si>
    <t>https://www.frontiersin.org/articles/10.3389/fpsyg.2017.00317</t>
  </si>
  <si>
    <t>https://scholar.google.com/scholar?cites=1444658785196158025&amp;as_sdt=2005&amp;sciodt=0,5&amp;hl=en</t>
  </si>
  <si>
    <t>W Briki, K Rinaldi, F Riera, TT Trong, O Hue- Revue Européenne de … 2015- Elsevier</t>
  </si>
  <si>
    <t>Perceiving red decreases motor performance over time: A pilot study</t>
  </si>
  <si>
    <t>Revue Européenne de …</t>
  </si>
  <si>
    <t>https://www.sciencedirect.com/science/article/pii/S1162908815000675</t>
  </si>
  <si>
    <t>https://scholar.google.com/scholar?cites=12816709373716040146&amp;as_sdt=2005&amp;sciodt=0,5&amp;hl=en</t>
  </si>
  <si>
    <t>R Lin, C Liang, R Duan, Y Chen…- BMC medical … 2018- bmcmedinformdecismak …</t>
  </si>
  <si>
    <t>Visualized Emotion Ontology: a model for representing visual cues of emotions</t>
  </si>
  <si>
    <t>BMC medical …</t>
  </si>
  <si>
    <t>bmcmedinformdecismak …</t>
  </si>
  <si>
    <t>https://bmcmedinformdecismak.biomedcentral.com/articles/10.1186/s12911-018-0634-6</t>
  </si>
  <si>
    <t>https://scholar.google.com/scholar?cites=11825461970490788545&amp;as_sdt=2005&amp;sciodt=0,5&amp;hl=en</t>
  </si>
  <si>
    <t>AS Richards, EL Fink- International Journal of Communication 2017- ijoc.org</t>
  </si>
  <si>
    <t>Attributional chromatics: how does the color of written communication affect interpersonal perceptions?</t>
  </si>
  <si>
    <t>International Journal of Communication</t>
  </si>
  <si>
    <t>ijoc.org</t>
  </si>
  <si>
    <t>http://ijoc.org/index.php/ijoc/article/view/6140</t>
  </si>
  <si>
    <t>https://scholar.google.com/scholar?cites=13194396721847547851&amp;as_sdt=2005&amp;sciodt=0,5&amp;hl=en</t>
  </si>
  <si>
    <t>PD Dijkstra, PTY Preenen, H van Essen- Frontiers in psychology 2018- frontiersin.org</t>
  </si>
  <si>
    <t>Does Blue Uniform Color Enhance Winning Probability in Judo Contests?</t>
  </si>
  <si>
    <t>Frontiers in psychology</t>
  </si>
  <si>
    <t>https://www.frontiersin.org/articles/10.3389/fpsyg.2018.00045/full?utm_source=G-BLO&amp;utm_medium=WEXT&amp;utm_campaign=ECO_FPSYG_20180301_judo-winning-bias</t>
  </si>
  <si>
    <t>https://scholar.google.com/scholar?cites=9116754409549284463&amp;as_sdt=2005&amp;sciodt=0,5&amp;hl=en</t>
  </si>
  <si>
    <t>D Jonauskaite, N Dael, L Chèvre, B Althaus, A Tremea…- Sex Roles 2019- Springer</t>
  </si>
  <si>
    <t>Pink for girls, red for boys, and blue for both genders: Colour preferences in children and adults</t>
  </si>
  <si>
    <t>Sex Roles</t>
  </si>
  <si>
    <t>https://link.springer.com/article/10.1007/s11199-018-0955-z</t>
  </si>
  <si>
    <t>https://scholar.google.com/scholar?cites=8925045929084050994&amp;as_sdt=2005&amp;sciodt=0,5&amp;hl=en</t>
  </si>
  <si>
    <t>R Lin, MT Amith, C Liang, C Tao- 2017 IEEE International … 2017- ieeexplore.ieee.org</t>
  </si>
  <si>
    <t>Designing an ontology for emotion-driven visual representations</t>
  </si>
  <si>
    <t>2017 IEEE International …</t>
  </si>
  <si>
    <t>ieeexplore.ieee.org</t>
  </si>
  <si>
    <t>https://ieeexplore.ieee.org/abstract/document/8217844/</t>
  </si>
  <si>
    <t>https://scholar.google.com/scholar?cites=16876770376227684263&amp;as_sdt=2005&amp;sciodt=0,5&amp;hl=en</t>
  </si>
  <si>
    <t>T Zhang, S Feng, B Han, S Sun- Color Research &amp; Application 2018- Wiley Online Library</t>
  </si>
  <si>
    <t>Red color in flags: a signal for competition</t>
  </si>
  <si>
    <t>Color Research &amp; Application</t>
  </si>
  <si>
    <t>https://onlinelibrary.wiley.com/doi/abs/10.1002/col.22165</t>
  </si>
  <si>
    <t>https://scholar.google.com/scholar?cites=7414297535909259517&amp;as_sdt=2005&amp;sciodt=0,5&amp;hl=en</t>
  </si>
  <si>
    <t>T Pulkrtová- Brno, Masaryk University 2016- is.muni.cz</t>
  </si>
  <si>
    <t>Vliv červené barvy na vnímání atraktivity žen</t>
  </si>
  <si>
    <t>Brno, Masaryk University</t>
  </si>
  <si>
    <t>is.muni.cz</t>
  </si>
  <si>
    <t>https://is.muni.cz/th/400282/ff_m/TerezaPulkrtovaDP.pdf</t>
  </si>
  <si>
    <t>https://scholar.google.com/scholar?cites=13431197405173513964&amp;as_sdt=2005&amp;sciodt=0,5&amp;hl=en</t>
  </si>
  <si>
    <t>PDF</t>
  </si>
  <si>
    <t>A Pedley- 016- core.ac.uk</t>
  </si>
  <si>
    <t>The influence of red stimuli on cognitive performance in achievement context settings</t>
  </si>
  <si>
    <t>core.ac.uk</t>
  </si>
  <si>
    <t>https://core.ac.uk/download/pdf/76987928.pdf</t>
  </si>
  <si>
    <t>https://scholar.google.com/scholar?cites=1780729691427904939&amp;as_sdt=2005&amp;sciodt=0,5&amp;hl=en</t>
  </si>
  <si>
    <t>RSS Kramer, J Mulgrew- Evolutionary Psychology 2018- journals.sagepub.com</t>
  </si>
  <si>
    <t>Displaying red and black on a first date: A field study using the “first dates” television series</t>
  </si>
  <si>
    <t>https://journals.sagepub.com/doi/abs/10.1177/1474704918769417</t>
  </si>
  <si>
    <t>https://scholar.google.com/scholar?cites=9565838642697993587&amp;as_sdt=2005&amp;sciodt=0,5&amp;hl=en</t>
  </si>
  <si>
    <t>W Briki, L Majed- Frontiers in psychology 2019- ncbi.nlm.nih.gov</t>
  </si>
  <si>
    <t>Adaptive effects of seeing green environment on psychophysiological parameters when walking or running</t>
  </si>
  <si>
    <t>ncbi.nlm.nih.gov</t>
  </si>
  <si>
    <t>https://www.ncbi.nlm.nih.gov/pmc/articles/PMC6379348/</t>
  </si>
  <si>
    <t>https://scholar.google.com/scholar?cites=2262526269207720136&amp;as_sdt=2005&amp;sciodt=0,5&amp;hl=en</t>
  </si>
  <si>
    <t>MNA Corvette- 016- eprints.goldsmiths.ac.uk</t>
  </si>
  <si>
    <t>Consuming Colour: A Critical Theory of Colour Concerning the Legality and Implications of Colour in Public Space</t>
  </si>
  <si>
    <t>eprints.goldsmiths.ac.uk</t>
  </si>
  <si>
    <t>https://eprints.goldsmiths.ac.uk/18804/1/ART_thesis_CorvetteM_2016.pdf</t>
  </si>
  <si>
    <t>https://scholar.google.com/scholar?cites=1701049998321611726&amp;as_sdt=2005&amp;sciodt=0,5&amp;hl=en</t>
  </si>
  <si>
    <t>S Huc-Hepher- 017- core.ac.uk</t>
  </si>
  <si>
    <t>The French in London on-land and on-line: an ethnosemiotic analysis</t>
  </si>
  <si>
    <t>https://core.ac.uk/download/pdf/83960254.pdf</t>
  </si>
  <si>
    <t>AJ Pedley- 016- epubs.surrey.ac.uk</t>
  </si>
  <si>
    <t>The influence of red stimuli on cognitive performance in achievement contexts.</t>
  </si>
  <si>
    <t>epubs.surrey.ac.uk</t>
  </si>
  <si>
    <t>http://epubs.surrey.ac.uk/811661/</t>
  </si>
  <si>
    <t>WHSMP Decided, TD Can't Eat Grains- psychologytoday.com</t>
  </si>
  <si>
    <t>" Power Ties" Are Actually Powerless Does Trump's red “power tie” really make him appear more dominant?</t>
  </si>
  <si>
    <t>psychologytoday.com</t>
  </si>
  <si>
    <t>https://www.psychologytoday.com/ca/blog/attraction-evolved/201609/power-ties-are-actually-powerless</t>
  </si>
  <si>
    <t>M Olkkonen- 019- dro.dur.ac.uk</t>
  </si>
  <si>
    <t>Red color facilitates the detection of facial anger—But how much?</t>
  </si>
  <si>
    <t>dro.dur.ac.uk</t>
  </si>
  <si>
    <t>http://dro.dur.ac.uk/28037/1/28037.pdf?DDC116+DDD27+kswl88</t>
  </si>
  <si>
    <t>I Kareklas, DD Muehling, S King- Journal of Business Research 2019- Elsevier</t>
  </si>
  <si>
    <t>The effect of color and self-view priming in persuasive communications</t>
  </si>
  <si>
    <t>Journal of Business Research</t>
  </si>
  <si>
    <t>https://www.sciencedirect.com/science/article/pii/S0148296319300220</t>
  </si>
  <si>
    <t>T Os- 017- openaccess.leidenuniv.nl</t>
  </si>
  <si>
    <t>The impact of colours of football outfits on perceived fouls of referees</t>
  </si>
  <si>
    <t>openaccess.leidenuniv.nl</t>
  </si>
  <si>
    <t>https://openaccess.leidenuniv.nl/bitstream/handle/1887/60406/Os%2C%20Tim%20van-s1290991-MA%20Thesis%20SOP-2017.pdf?sequence=1</t>
  </si>
  <si>
    <t>J Martir- 017- openaccess.leidenuniv.nl</t>
  </si>
  <si>
    <t>The influence of jersey colour on decision making of the referee</t>
  </si>
  <si>
    <t>https://openaccess.leidenuniv.nl/bitstream/handle/1887/56838/Martir%2C%20Jordan-s1250507-MA%20Thesis%20SOP-2017.pdf?sequence=1</t>
  </si>
  <si>
    <t>A Fisker Hansen- 016- pearl.plymouth.ac.uk</t>
  </si>
  <si>
    <t>INVESTIGATING EVALUATOR BIAS WHEN ASSESSING POTENTIAL PERFORMANCE HORSES WITH RESPECT TO HORSE COAT COLOUR</t>
  </si>
  <si>
    <t>pearl.plymouth.ac.uk</t>
  </si>
  <si>
    <t>https://pearl.plymouth.ac.uk/handle/10026.1/5320</t>
  </si>
  <si>
    <t>RA Hill, RA Barton- community.dur.ac.uk</t>
  </si>
  <si>
    <t>Red still works: a response to Fortunato &amp; Clauset</t>
  </si>
  <si>
    <t>community.dur.ac.uk</t>
  </si>
  <si>
    <t>http://community.dur.ac.uk/red.advantage/index.html/wordpress/wp-content/uploads/2017/03/Hill_Barton_Redstillworks_final.pdf</t>
  </si>
  <si>
    <t>RSS Kramer, JY Prior- Quarterly Journal of Experimental … 2018- journals.sagepub.com</t>
  </si>
  <si>
    <t>Colour associations in children and adults</t>
  </si>
  <si>
    <t>Quarterly Journal of Experimental …</t>
  </si>
  <si>
    <t>https://journals.sagepub.com/doi/abs/10.1177/1747021818822948</t>
  </si>
  <si>
    <t>T Peromaa, M Olkkonen- PloS one 2019- journals.plos.org</t>
  </si>
  <si>
    <t>PloS one</t>
  </si>
  <si>
    <t>journals.plos.org</t>
  </si>
  <si>
    <t>https://journals.plos.org/plosone/article?id=10.1371/journal.pone.0215610</t>
  </si>
  <si>
    <t>E Attraction- psychologytoday.com</t>
  </si>
  <si>
    <t>https://www.psychologytoday.com/gb/blog/attraction-evolved/201609/power-ties-are-actually-powerless</t>
  </si>
  <si>
    <t>L Tosthage- 018- diva-portal.org</t>
  </si>
  <si>
    <t>Dissonans och spelares upplevelser: Spelares uppfattning av en medveten dissonans i en avatars och miljös formspråk</t>
  </si>
  <si>
    <t>diva-portal.org</t>
  </si>
  <si>
    <t>http://www.diva-portal.org/smash/record.jsf?pid=diva2:1212442</t>
  </si>
  <si>
    <t>柴崎全弘- 名古屋学院大学論集. 社会科学篇= Journal of Nagoya … 2017- ngu.repo.nii.ac.jp</t>
  </si>
  <si>
    <t>ヒトはなぜ赤に反応するのか?: 赤色の機能に関する進化心理学的研究</t>
  </si>
  <si>
    <t>名古屋学院大学論集. 社会科学篇= Journal of Nagoya …</t>
  </si>
  <si>
    <t>ngu.repo.nii.ac.jp</t>
  </si>
  <si>
    <t>https://ngu.repo.nii.ac.jp/?action=pages_view_main&amp;active_action=repository_view_main_item_detail&amp;item_id=949&amp;item_no=1&amp;page_id=13&amp;block_id=49</t>
  </si>
  <si>
    <t>AADEP DE DESIGN, DE DE PERSONAGENS…</t>
  </si>
  <si>
    <t>DANILO CÉSAR GRANATTO</t>
  </si>
  <si>
    <t>CITATION</t>
  </si>
  <si>
    <t>WORKING PAPER</t>
  </si>
  <si>
    <t>NOTES</t>
  </si>
  <si>
    <t>Thesis identified through additional search: https://dadospdf.com/download/a-aplicaao-de-principios-de-design-de-personagens-de-a-bela-e-a-fera-disney-_5a4bcaceb7d7bcab67ee42fc_pdf</t>
  </si>
  <si>
    <t>CONFERENCE PAPER</t>
  </si>
  <si>
    <t>From the Lighthouse: Interdisciplinary reflections on light</t>
  </si>
  <si>
    <t>BOOK/MONOGRAPH</t>
  </si>
  <si>
    <t>Strang, V., Puckering, J., Edensor, T.</t>
  </si>
  <si>
    <t>https://www.taylorfrancis.com/books/e/9781315583570</t>
  </si>
  <si>
    <t>Taylor and Francis</t>
  </si>
  <si>
    <t xml:space="preserve"> -</t>
  </si>
  <si>
    <t>In Scopus</t>
  </si>
  <si>
    <t>THESIS / DISSERTATION</t>
  </si>
  <si>
    <t>Adults' and Children's Identification of Faces and Emotions from Isolated Motion Cues</t>
  </si>
  <si>
    <t>scholarworks.gsu.edu</t>
  </si>
  <si>
    <t>https://scholarworks.gsu.edu/psych_diss/155/</t>
  </si>
  <si>
    <t>Age-congruency and contact effects in body expression recognition from point-light displays (PLD)</t>
  </si>
  <si>
    <t>PeerJ</t>
  </si>
  <si>
    <t>peerj.com</t>
  </si>
  <si>
    <t>https://peerj.com/articles/2796</t>
  </si>
  <si>
    <t>https://scholar.google.com/scholar?cites=3246421683061608930&amp;as_sdt=2005&amp;sciodt=0,5&amp;hl=en</t>
  </si>
  <si>
    <t>An examination of both linear and non-linear associations of adolescent alcohol consumption as a risk factor for psychological distress and depressive symptoms</t>
  </si>
  <si>
    <t>dro.deakin.edu.au</t>
  </si>
  <si>
    <t>http://dro.deakin.edu.au/view/DU:30103046</t>
  </si>
  <si>
    <t>Biologically inspired dictionary learning for visual pattern recognition</t>
  </si>
  <si>
    <t>Informatica</t>
  </si>
  <si>
    <t>informatica.si</t>
  </si>
  <si>
    <t>http://www.informatica.si/ojs-2.4.3/index.php/informatica/article/download/471/475</t>
  </si>
  <si>
    <t>https://scholar.google.com/scholar?cites=15501828892982696131&amp;as_sdt=2005&amp;sciodt=0,5&amp;hl=en</t>
  </si>
  <si>
    <t>Body form and body motion processing are dissociable in the visual pathways</t>
  </si>
  <si>
    <t>https://www.frontiersin.org/articles/10.3389/fpsyg.2014.00767</t>
  </si>
  <si>
    <t>https://scholar.google.com/scholar?cites=16852254109022739690&amp;as_sdt=2005&amp;sciodt=0,5&amp;hl=en</t>
  </si>
  <si>
    <t>Body-selective areas in the visual cortex are less active in children than in adults</t>
  </si>
  <si>
    <t>Frontiers in human …</t>
  </si>
  <si>
    <t>https://www.frontiersin.org/articles/10.3389/fnhum.2014.00941</t>
  </si>
  <si>
    <t>https://scholar.google.com/scholar?cites=15248916641955325081&amp;as_sdt=2005&amp;sciodt=0,5&amp;hl=en</t>
  </si>
  <si>
    <t>Categorical emotion recognition from voice improves during childhood and adolescence</t>
  </si>
  <si>
    <t>Scientific reports</t>
  </si>
  <si>
    <t>https://www.nature.com/articles/s41598-018-32868-3</t>
  </si>
  <si>
    <t>https://scholar.google.com/scholar?cites=2226566322202743817&amp;as_sdt=2005&amp;sciodt=0,5&amp;hl=en</t>
  </si>
  <si>
    <t>Dance on cortex: Enhanced theta synchrony in experts when watching a dance piece</t>
  </si>
  <si>
    <t>European Journal of …</t>
  </si>
  <si>
    <t>https://onlinelibrary.wiley.com/doi/abs/10.1111/ejn.13838</t>
  </si>
  <si>
    <t>https://scholar.google.com/scholar?cites=16904065685778281240&amp;as_sdt=2005&amp;sciodt=0,5&amp;hl=en</t>
  </si>
  <si>
    <t>Dance on cortex-ERPs and phase synchrony in dancers and musicians during a contemporary dance piece</t>
  </si>
  <si>
    <t>helda.helsinki.fi</t>
  </si>
  <si>
    <t>https://helda.helsinki.fi/handle/10138/234644</t>
  </si>
  <si>
    <t>https://scholar.google.com/scholar?cites=9867249355784854869&amp;as_sdt=2005&amp;sciodt=0,5&amp;hl=en</t>
  </si>
  <si>
    <t>Development of body emotion perception in infancy: From discrimination to recognition</t>
  </si>
  <si>
    <t>Infant Behavior and …</t>
  </si>
  <si>
    <t>https://www.sciencedirect.com/science/article/pii/S0163638317301741</t>
  </si>
  <si>
    <t>https://scholar.google.com/scholar?cites=17845658914899198933&amp;as_sdt=2005&amp;sciodt=0,5&amp;hl=en</t>
  </si>
  <si>
    <t>Developmental changes in point-light walker processing during childhood: a two-year follow-up ERP study</t>
  </si>
  <si>
    <t>Developmental cognitive …</t>
  </si>
  <si>
    <t>https://www.sciencedirect.com/science/article/pii/S1878929313000042</t>
  </si>
  <si>
    <t>https://scholar.google.com/scholar?cites=11116178960169293422&amp;as_sdt=2005&amp;sciodt=0,5&amp;hl=en</t>
  </si>
  <si>
    <t>Diferencias en el Reconocimiento de las Emociones en Niños de 6 a 11 Años</t>
  </si>
  <si>
    <t>Acta de investigación …</t>
  </si>
  <si>
    <t>https://www.sciencedirect.com/science/article/pii/S2007471915300053</t>
  </si>
  <si>
    <t>https://scholar.google.com/scholar?cites=12164304050776447848&amp;as_sdt=2005&amp;sciodt=0,5&amp;hl=en</t>
  </si>
  <si>
    <t>Effects of Light-Emitting Diode (LED) Lighting Color on Human Emotion, Behavior, and Spatial Impression</t>
  </si>
  <si>
    <t>search.proquest.com</t>
  </si>
  <si>
    <t>http://search.proquest.com/openview/ab35a8110837d6f41fb505a627531e50/1?pq-origsite=gscholar&amp;cbl=18750&amp;diss=y</t>
  </si>
  <si>
    <t>Emotion modulation of the body-selective areas in the developing brain</t>
  </si>
  <si>
    <t>https://www.sciencedirect.com/science/article/pii/S1878929318302469</t>
  </si>
  <si>
    <t>Emotion Recognition from Multiband EEG Signals Using CapsNet</t>
  </si>
  <si>
    <t>Sensors</t>
  </si>
  <si>
    <t>mdpi.com</t>
  </si>
  <si>
    <t>https://www.mdpi.com/1424-8220/19/9/2212</t>
  </si>
  <si>
    <t>Emotion through locomotion: gender impact</t>
  </si>
  <si>
    <t>https://journals.plos.org/plosone/article?id=10.1371/journal.pone.0081716</t>
  </si>
  <si>
    <t>https://scholar.google.com/scholar?cites=10819945558435934365&amp;as_sdt=2005&amp;sciodt=0,5&amp;hl=en</t>
  </si>
  <si>
    <t>BOOK CHAPTER</t>
  </si>
  <si>
    <t>Emotionale Entwicklung</t>
  </si>
  <si>
    <t>Entwicklungspsychologie …</t>
  </si>
  <si>
    <t>https://link.springer.com/chapter/10.1007/978-3-662-55792-1_4</t>
  </si>
  <si>
    <t>https://scholar.google.com/scholar?cites=9893519178778270805&amp;as_sdt=2005&amp;sciodt=0,5&amp;hl=en</t>
  </si>
  <si>
    <t>Emotionale Intelligenz im Mannschaftssport-Schlüssel zum Erfolg?</t>
  </si>
  <si>
    <t>d-nb.info</t>
  </si>
  <si>
    <t>https://d-nb.info/1132693837/34</t>
  </si>
  <si>
    <t>BOOK</t>
  </si>
  <si>
    <t>Estudio de los efectos a largo plazo de un Programa de Fomento de las habilidades Socioemocionales en Educación Infantil</t>
  </si>
  <si>
    <t>Investigación en el ámbito escolar: Un …</t>
  </si>
  <si>
    <t>formacionasunivep.com</t>
  </si>
  <si>
    <t>http://formacionasunivep.com/cice2016/files/LIBRO%20INVESTIGACION.pdf#page=12</t>
  </si>
  <si>
    <t>Further explorations of the facing bias in biological motion perception: perspective cues, observer sex, and response times</t>
  </si>
  <si>
    <t>PloS One</t>
  </si>
  <si>
    <t>https://journals.plos.org/plosone/article?id=10.1371/journal.pone.0056978</t>
  </si>
  <si>
    <t>https://scholar.google.com/scholar?cites=12091862657083606416&amp;as_sdt=2005&amp;sciodt=0,5&amp;hl=en</t>
  </si>
  <si>
    <t>Interacción y emoción: una propuesta integradora</t>
  </si>
  <si>
    <t>Revista Argentina de Clínica Psicológica</t>
  </si>
  <si>
    <t>redalyc.org</t>
  </si>
  <si>
    <t>https://www.redalyc.org/pdf/2819/281946989007.pdf</t>
  </si>
  <si>
    <t>https://scholar.google.com/scholar?cites=457396325874843157&amp;as_sdt=2005&amp;sciodt=0,5&amp;hl=en</t>
  </si>
  <si>
    <t>Neural correlates for body perception development during childhood</t>
  </si>
  <si>
    <t>eprints.lancs.ac.uk</t>
  </si>
  <si>
    <t>http://eprints.lancs.ac.uk/id/eprint/130338</t>
  </si>
  <si>
    <t>Neurodevelopmental perspectives on dance learning: Insights from early adolescence and young adulthood</t>
  </si>
  <si>
    <t>Progress in brain research</t>
  </si>
  <si>
    <t>https://www.sciencedirect.com/science/article/pii/S0079612318300104</t>
  </si>
  <si>
    <t>Recognizing Induced Emotions of Happiness and Sadness from Dance</t>
  </si>
  <si>
    <t>academia.edu</t>
  </si>
  <si>
    <t>http://www.academia.edu/download/44623098/Recognizing_Induced_Emotions_of_Happines20160411-25228-1kns2jq.pdf</t>
  </si>
  <si>
    <t>Recognizing induced emotions of happiness and sadness from dance movement</t>
  </si>
  <si>
    <t>https://journals.plos.org/plosone/article?id=10.1371/journal.pone.0089773</t>
  </si>
  <si>
    <t>https://scholar.google.com/scholar?cites=17950962649900159791&amp;as_sdt=2005&amp;sciodt=0,5&amp;hl=en</t>
  </si>
  <si>
    <t>Removing hand information specifically impairs emotion recognition for fearful and angry body stimuli</t>
  </si>
  <si>
    <t>psyarxiv.com</t>
  </si>
  <si>
    <t>https://psyarxiv.com/wbkgd/</t>
  </si>
  <si>
    <t>Social motivation in people with and without autism spectrum disorders</t>
  </si>
  <si>
    <t>eprints.nottingham.ac.uk</t>
  </si>
  <si>
    <t>http://eprints.nottingham.ac.uk/34461/</t>
  </si>
  <si>
    <t>https://scholar.google.com/scholar?cites=7821886063542505264&amp;as_sdt=2005&amp;sciodt=0,5&amp;hl=en</t>
  </si>
  <si>
    <t>Social seeking declines in young adolescents</t>
  </si>
  <si>
    <t>Royal Society open …</t>
  </si>
  <si>
    <t>https://royalsocietypublishing.org/doi/abs/10.1098/rsos.170029</t>
  </si>
  <si>
    <t>Sónia Marisa</t>
  </si>
  <si>
    <t>https://core.ac.uk/download/pdf/16693978.pdf</t>
  </si>
  <si>
    <t>The expression of victory and loss: Estimating who's leading or trailing from nonverbal cues in sports</t>
  </si>
  <si>
    <t>Journal of Nonverbal Behavior</t>
  </si>
  <si>
    <t>https://link.springer.com/article/10.1007/s10919-013-0168-7</t>
  </si>
  <si>
    <t>https://scholar.google.com/scholar?cites=7656313138412435241&amp;as_sdt=2005&amp;sciodt=0,5&amp;hl=en</t>
  </si>
  <si>
    <t>The recognition of emotional biological movement in individuals with typical development and Autism Spectrum Disorder (ASD)</t>
  </si>
  <si>
    <t>eprints-phd.biblio.unitn.it</t>
  </si>
  <si>
    <t>http://eprints-phd.biblio.unitn.it/1933/</t>
  </si>
  <si>
    <t>The relative importance of heads, bodies, and movement to person recognition across development</t>
  </si>
  <si>
    <t>Journal of experimental child psychology</t>
  </si>
  <si>
    <t>https://www.sciencedirect.com/science/article/pii/S0022096515000971</t>
  </si>
  <si>
    <t>https://scholar.google.com/scholar?cites=5402988354129642811&amp;as_sdt=2005&amp;sciodt=0,5&amp;hl=en</t>
  </si>
  <si>
    <t>Why we think we can make things better with evidence-based practice: Theoretical and developmental context</t>
  </si>
  <si>
    <t>Evidence-Based Approaches for the Treatment of …</t>
  </si>
  <si>
    <t>https://link.springer.com/chapter/10.1007/978-94-007-7404-9_3</t>
  </si>
  <si>
    <t>https://scholar.google.com/scholar?cites=7052879325848264416&amp;as_sdt=2005&amp;sciodt=0,5&amp;hl=en</t>
  </si>
  <si>
    <t>Abhang, P.A., Gawali, B.W., Mehrotra, S.C.</t>
  </si>
  <si>
    <t>GOOGLE SCHOLAR</t>
  </si>
  <si>
    <t>YES - CITATION</t>
  </si>
  <si>
    <t>S Krüger, AN Sokolov, P Enck, I Krägeloh-Mann…- PloS one 2013- journals.plos.org</t>
  </si>
  <si>
    <t>P Furley, G Schweizer- Journal of Nonverbal Behavior 2014- Springer</t>
  </si>
  <si>
    <t>B Schouten, A Davila, K Verfaillie- PloS One 2013- journals.plos.org</t>
  </si>
  <si>
    <t>E Van Dyck, P Vansteenkiste, M Lenoir, M Lesaffre…- PloS one 2014- journals.plos.org</t>
  </si>
  <si>
    <t>PD Ross, B de Gelder, F Crabbe…- Frontiers in human … 2014- frontiersin.org</t>
  </si>
  <si>
    <t>RA Robbins, M Coltheart- Journal of experimental child psychology 2015- Elsevier</t>
  </si>
  <si>
    <t>A Heck, A Chroust, H White, R Jubran…- Infant Behavior and … 2018- Elsevier</t>
  </si>
  <si>
    <t>S Timmer, A Urquiza- Evidence-Based Approaches for the Treatment of … 2014- Springer</t>
  </si>
  <si>
    <t>M Hirai, S Watanabe, Y Honda, R Kakigi- Developmental cognitive … 2013- Elsevier</t>
  </si>
  <si>
    <t>F Gordillo, MÁ Pérez, L Mestas, J Salvador…- Acta de investigación … 2015- Elsevier</t>
  </si>
  <si>
    <t>OG Poblete, RC Bächler- Revista Argentina de Clínica Psicológica 2016- redalyc.org</t>
  </si>
  <si>
    <t>H Poikonen, P Toiviainen…- European Journal of … 2018- Wiley Online Library</t>
  </si>
  <si>
    <t>PD Ross- Frontiers in psychology 2014- frontiersin.org</t>
  </si>
  <si>
    <t>H Poikonen- 018- helda.helsinki.fi</t>
  </si>
  <si>
    <t>PMJ Pollux, F Hermens, AP Willmott- PeerJ 2016- peerj.com</t>
  </si>
  <si>
    <t>I Dubey- 016- eprints.nottingham.ac.uk</t>
  </si>
  <si>
    <t>MH Grosbras, PD Ross, P Belin- Scientific reports 2018- nature.com</t>
  </si>
  <si>
    <t>A Memariani, CK Loo- Informatica 2013- informatica.si</t>
  </si>
  <si>
    <t>P Zimmermann, F Podewski, F Çelik…- Entwicklungspsychologie … 2018- Springer</t>
  </si>
  <si>
    <t>P Ross, B de Gelder, F Crabbe, MH Grosbras- Developmental cognitive … 2019- Elsevier</t>
  </si>
  <si>
    <t>I Dubey, D Ropar…- Royal Society open … 2017- royalsocietypublishing.org</t>
  </si>
  <si>
    <t>H Chao, L Dong, Y Liu, B Lu- Sensors 2019- mdpi.com</t>
  </si>
  <si>
    <t>https://scholar.google.com/scholar?cites=11971194342914050917&amp;as_sdt=2005&amp;sciodt=0,5&amp;hl=en</t>
  </si>
  <si>
    <t>P Ross, TR Flack- 019- psyarxiv.com</t>
  </si>
  <si>
    <t>J Danaher- 016- dro.deakin.edu.au</t>
  </si>
  <si>
    <t>N Mazzoni- 017- eprints-phd.biblio.unitn.it</t>
  </si>
  <si>
    <t>E Van Dyck, P Vansteenkiste, M Lenoir, M Lesaffre…- 014- academia.edu</t>
  </si>
  <si>
    <t>A Gonsiorowski- 016- scholarworks.gsu.edu</t>
  </si>
  <si>
    <t>DK Sumanapala, J Walbrin, LP Kirsch…- Progress in brain research 2018- Elsevier</t>
  </si>
  <si>
    <t>H Lee- 019- search.proquest.com</t>
  </si>
  <si>
    <t>H Ke- 018- eprints.lancs.ac.uk</t>
  </si>
  <si>
    <t>M Saldanha- 012- core.ac.uk</t>
  </si>
  <si>
    <t>SZ Parrilla, R Gilar- Investigación en el ámbito escolar: Un …- formacionasunivep.com</t>
  </si>
  <si>
    <t>N Gatzmaga- d-nb.info</t>
  </si>
  <si>
    <t xml:space="preserve">Introduction to EEG- and Speech-Based Emotion Recognition (  Book) 2016   </t>
  </si>
  <si>
    <t>Total</t>
  </si>
  <si>
    <t>Developmental changes in emotion recognition from full-light and point-light displays of body movement</t>
  </si>
  <si>
    <t>(2012) PLoS ONE, 7 (9) , art. no. e44815</t>
  </si>
  <si>
    <r>
      <t>Ross P.D.</t>
    </r>
    <r>
      <rPr>
        <sz val="9"/>
        <color rgb="FF323232"/>
        <rFont val="Arial"/>
        <family val="2"/>
      </rPr>
      <t>, </t>
    </r>
    <r>
      <rPr>
        <sz val="9"/>
        <color rgb="FF007398"/>
        <rFont val="Arial"/>
        <family val="2"/>
      </rPr>
      <t>Polson L.</t>
    </r>
    <r>
      <rPr>
        <sz val="9"/>
        <color rgb="FF323232"/>
        <rFont val="Arial"/>
        <family val="2"/>
      </rPr>
      <t>, </t>
    </r>
    <r>
      <rPr>
        <sz val="9"/>
        <color rgb="FF007398"/>
        <rFont val="Arial"/>
        <family val="2"/>
      </rPr>
      <t>Grosbras M.-H.</t>
    </r>
  </si>
  <si>
    <t>Red clothing increases perceived dominance, aggression and anger</t>
  </si>
  <si>
    <t>(2015) Biology Letters, 11 (5) , art. no. 20150166</t>
  </si>
  <si>
    <r>
      <t>Wiedemann D.</t>
    </r>
    <r>
      <rPr>
        <sz val="10"/>
        <color rgb="FF323232"/>
        <rFont val="Arial"/>
        <family val="2"/>
      </rPr>
      <t>, </t>
    </r>
    <r>
      <rPr>
        <sz val="10"/>
        <color rgb="FF007398"/>
        <rFont val="Arial"/>
        <family val="2"/>
      </rPr>
      <t>Burt D.M.</t>
    </r>
    <r>
      <rPr>
        <sz val="10"/>
        <color rgb="FF323232"/>
        <rFont val="Arial"/>
        <family val="2"/>
      </rPr>
      <t>, </t>
    </r>
    <r>
      <rPr>
        <sz val="10"/>
        <color rgb="FF007398"/>
        <rFont val="Arial"/>
        <family val="2"/>
      </rPr>
      <t>Hill R.A.</t>
    </r>
    <r>
      <rPr>
        <sz val="10"/>
        <color rgb="FF323232"/>
        <rFont val="Arial"/>
        <family val="2"/>
      </rPr>
      <t>, </t>
    </r>
    <r>
      <rPr>
        <sz val="10"/>
        <color rgb="FF007398"/>
        <rFont val="Arial"/>
        <family val="2"/>
      </rPr>
      <t>Barton R.A.</t>
    </r>
  </si>
  <si>
    <t>Knot theory in modern chemistry</t>
  </si>
  <si>
    <t>(2016) Chemical Society Reviews, 45 (23) , pp. 6432-6448.</t>
  </si>
  <si>
    <r>
      <t>Horner K.E.</t>
    </r>
    <r>
      <rPr>
        <sz val="9"/>
        <color rgb="FF323232"/>
        <rFont val="Arial"/>
        <family val="2"/>
      </rPr>
      <t>, </t>
    </r>
    <r>
      <rPr>
        <sz val="9"/>
        <color rgb="FF007398"/>
        <rFont val="Arial"/>
        <family val="2"/>
      </rPr>
      <t>Miller M.A.</t>
    </r>
    <r>
      <rPr>
        <sz val="9"/>
        <color rgb="FF323232"/>
        <rFont val="Arial"/>
        <family val="2"/>
      </rPr>
      <t>, </t>
    </r>
    <r>
      <rPr>
        <sz val="9"/>
        <color rgb="FF007398"/>
        <rFont val="Arial"/>
        <family val="2"/>
      </rPr>
      <t>Steed J.W.</t>
    </r>
    <r>
      <rPr>
        <sz val="9"/>
        <color rgb="FF323232"/>
        <rFont val="Arial"/>
        <family val="2"/>
      </rPr>
      <t>, </t>
    </r>
    <r>
      <rPr>
        <sz val="9"/>
        <color rgb="FF007398"/>
        <rFont val="Arial"/>
        <family val="2"/>
      </rPr>
      <t>Sutcliffe P.M.</t>
    </r>
  </si>
  <si>
    <t>BLOG</t>
  </si>
  <si>
    <t>%</t>
  </si>
  <si>
    <t>WEB OF SCIENCE</t>
  </si>
  <si>
    <t>Why We Think We Can Make Things Better with Evidence-Based Practice: Theoretical and Developmental Context</t>
  </si>
  <si>
    <t>Timmer, Susan; Urquiza, Anthony</t>
  </si>
  <si>
    <t>In Web of Science</t>
  </si>
  <si>
    <t>In Google Scholar</t>
  </si>
  <si>
    <t>BLOG POSTS</t>
  </si>
  <si>
    <t>BLOG POSTS (PUBLISHER / ACADEMIC)</t>
  </si>
  <si>
    <t>BLOG POSTS (PUBLISHER / ACADEMIC)2</t>
  </si>
  <si>
    <t>https://doi.org/10.1039/C6CS00448B</t>
  </si>
  <si>
    <t>https://doi.org/10.1098/rsbl.2015.0166</t>
  </si>
  <si>
    <t>https://doi.org/10.1371/journal.pone.0044815</t>
  </si>
  <si>
    <t>The included data is provided in support of a blog post published on 17th July 2019, found at the link below.</t>
  </si>
  <si>
    <t>https://dulib.home.blog/2019/07/17/i-am-not-a-number-i-am-a-free-man/</t>
  </si>
  <si>
    <t>Data was collected July 15th from Google Scholar, Scopus and Web of Science and exported into /csv format using Publish or Perish Software.</t>
  </si>
  <si>
    <t>Data was collected for the three articles detailed below:</t>
  </si>
  <si>
    <t>As noted in the blog post, a more comprehensive study (not associated with this blog post or data) comparing citation data from Google Scholar, Scopus and Web of Science can be found at:</t>
  </si>
  <si>
    <t>Alberto Martín-Martín, Enrique Orduna-Malea, Mike Thelwall, Emilio Delgado López-Cózar (2018) ‘Google Scholar, Web of Science, and Scopus: A systematic comparison of citations in 252 subject categories’ Journal of Informetrics 12(4) 1160-1177</t>
  </si>
  <si>
    <t>o   https://doi.org/10.1016/j.joi.2018.09.002; Published version [subscription required]</t>
  </si>
  <si>
    <t>o   https://arxiv.org/abs/1808.05053; Updated version [open access – CC-BY-NC-ND]</t>
  </si>
  <si>
    <t>o   https://osf.io/preprints/socarxiv/pqr53/; Supplementary data [open access]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</si>
</sst>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7398"/>
      <name val="Arial"/>
      <family val="2"/>
    </font>
    <font>
      <sz val="10"/>
      <color rgb="FF323232"/>
      <name val="Arial"/>
      <family val="2"/>
    </font>
    <font>
      <sz val="9"/>
      <color rgb="FF007398"/>
      <name val="Arial"/>
      <family val="2"/>
    </font>
    <font>
      <sz val="9"/>
      <color rgb="FF323232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22" fontId="0" fillId="0" borderId="0" xfId="0" applyNumberFormat="1"/>
    <xf numFmtId="0" fontId="1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ont="1"/>
    <xf numFmtId="22" fontId="0" fillId="0" borderId="0" xfId="0" applyNumberFormat="1" applyFont="1"/>
    <xf numFmtId="0" fontId="20" fillId="0" borderId="0" xfId="42" applyFont="1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/>
    <xf numFmtId="2" fontId="0" fillId="0" borderId="0" xfId="0" applyNumberFormat="1"/>
    <xf numFmtId="0" fontId="0" fillId="0" borderId="0" xfId="0" applyAlignment="1">
      <alignment horizontal="right"/>
    </xf>
    <xf numFmtId="0" fontId="16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33" borderId="12" xfId="0" applyFont="1" applyFill="1" applyBorder="1" applyAlignment="1">
      <alignment vertical="center"/>
    </xf>
    <xf numFmtId="0" fontId="26" fillId="33" borderId="13" xfId="0" applyFont="1" applyFill="1" applyBorder="1" applyAlignment="1">
      <alignment horizontal="right" vertical="center"/>
    </xf>
    <xf numFmtId="0" fontId="26" fillId="33" borderId="13" xfId="0" applyFont="1" applyFill="1" applyBorder="1" applyAlignment="1">
      <alignment horizontal="right" vertical="center" wrapText="1"/>
    </xf>
    <xf numFmtId="0" fontId="25" fillId="0" borderId="12" xfId="0" applyFont="1" applyBorder="1" applyAlignment="1">
      <alignment vertical="center"/>
    </xf>
    <xf numFmtId="0" fontId="26" fillId="0" borderId="13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 wrapText="1"/>
    </xf>
    <xf numFmtId="0" fontId="25" fillId="0" borderId="10" xfId="0" applyFont="1" applyBorder="1" applyAlignment="1">
      <alignment vertical="center"/>
    </xf>
    <xf numFmtId="0" fontId="26" fillId="0" borderId="11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 wrapText="1"/>
    </xf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left"/>
    </xf>
    <xf numFmtId="2" fontId="0" fillId="0" borderId="14" xfId="0" applyNumberFormat="1" applyBorder="1"/>
    <xf numFmtId="0" fontId="18" fillId="0" borderId="0" xfId="42" applyAlignment="1">
      <alignment vertical="center"/>
    </xf>
    <xf numFmtId="0" fontId="18" fillId="0" borderId="0" xfId="42"/>
    <xf numFmtId="0" fontId="18" fillId="0" borderId="0" xfId="42" applyAlignment="1">
      <alignment horizontal="left" vertical="center" indent="1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[2019.07_citationdata_dulibblogpost.xlsx]Miller_PIVOT!PivotTable1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Google</a:t>
            </a:r>
            <a:r>
              <a:rPr lang="en-US" baseline="0"/>
              <a:t> Scholar Citations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layout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Miller_PIVOT!$B$7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8A-47F9-B750-8CFDDE1DF8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8A-47F9-B750-8CFDDE1DF8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08A-47F9-B750-8CFDDE1DF8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08A-47F9-B750-8CFDDE1DF8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08A-47F9-B750-8CFDDE1DF8FD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Miller_PIVOT!$A$8:$A$12</c:f>
              <c:strCache>
                <c:ptCount val="4"/>
                <c:pt idx="0">
                  <c:v>ARTICLE</c:v>
                </c:pt>
                <c:pt idx="1">
                  <c:v>DUPLICATE CITATION</c:v>
                </c:pt>
                <c:pt idx="2">
                  <c:v>PREPRINT</c:v>
                </c:pt>
                <c:pt idx="3">
                  <c:v>THESIS/DISSERTATION</c:v>
                </c:pt>
              </c:strCache>
            </c:strRef>
          </c:cat>
          <c:val>
            <c:numRef>
              <c:f>Miller_PIVOT!$B$8:$B$12</c:f>
              <c:numCache>
                <c:formatCode>General</c:formatCode>
                <c:ptCount val="4"/>
                <c:pt idx="0">
                  <c:v>19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D-4B33-84D1-878B69703D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30705011219306"/>
          <c:y val="0.2622050331943801"/>
          <c:w val="0.27762645548361586"/>
          <c:h val="0.47070588235294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[2019.07_citationdata_dulibblogpost.xlsx]Hill_PIVOT!PivotTable2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Google</a:t>
            </a:r>
            <a:r>
              <a:rPr lang="en-GB" baseline="0"/>
              <a:t> Scholar Citations</a:t>
            </a:r>
            <a:endParaRPr lang="en-GB"/>
          </a:p>
        </c:rich>
      </c:tx>
      <c:layout>
        <c:manualLayout>
          <c:xMode val="edge"/>
          <c:yMode val="edge"/>
          <c:x val="7.7833333333333324E-2"/>
          <c:y val="0.13323855351414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layout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8.8305507769126559E-2"/>
              <c:y val="-0.18498237225297331"/>
            </c:manualLayout>
          </c:layout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4.6276629880217961E-2"/>
              <c:y val="8.7011598797675047E-2"/>
            </c:manualLayout>
          </c:layout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Hill_PIVOT!$B$7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BC-43DF-8315-CFF09C5E43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BC-43DF-8315-CFF09C5E43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5BC-43DF-8315-CFF09C5E43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5BC-43DF-8315-CFF09C5E43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5BC-43DF-8315-CFF09C5E43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5BC-43DF-8315-CFF09C5E43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BC-43DF-8315-CFF09C5E434D}"/>
              </c:ext>
            </c:extLst>
          </c:dPt>
          <c:dLbls>
            <c:dLbl>
              <c:idx val="1"/>
              <c:layout>
                <c:manualLayout>
                  <c:x val="8.8305507769126559E-2"/>
                  <c:y val="-0.1849823722529733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BC-43DF-8315-CFF09C5E434D}"/>
                </c:ext>
              </c:extLst>
            </c:dLbl>
            <c:dLbl>
              <c:idx val="4"/>
              <c:layout>
                <c:manualLayout>
                  <c:x val="4.6276629880217961E-2"/>
                  <c:y val="8.70115987976750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5BC-43DF-8315-CFF09C5E434D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Hill_PIVOT!$A$8:$A$14</c:f>
              <c:strCache>
                <c:ptCount val="6"/>
                <c:pt idx="0">
                  <c:v>ARTICLE</c:v>
                </c:pt>
                <c:pt idx="1">
                  <c:v>CONFERENCE PAPER</c:v>
                </c:pt>
                <c:pt idx="2">
                  <c:v>DUPLICATE CITATION</c:v>
                </c:pt>
                <c:pt idx="3">
                  <c:v>THESIS/DISSERTATION</c:v>
                </c:pt>
                <c:pt idx="4">
                  <c:v>WORKING PAPER</c:v>
                </c:pt>
                <c:pt idx="5">
                  <c:v>BLOG POSTS (PUBLISHER / ACADEMIC)2</c:v>
                </c:pt>
              </c:strCache>
            </c:strRef>
          </c:cat>
          <c:val>
            <c:numRef>
              <c:f>Hill_PIVOT!$B$8:$B$14</c:f>
              <c:numCache>
                <c:formatCode>General</c:formatCode>
                <c:ptCount val="6"/>
                <c:pt idx="0">
                  <c:v>20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F-4BE9-8B75-03A3054487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3333333333333"/>
          <c:y val="6.8736876640419942E-2"/>
          <c:w val="0.33333333333333331"/>
          <c:h val="0.862410688247302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[2019.07_citationdata_dulibblogpost.xlsx]Ross_PIVOT!PivotTable7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Google Scholar Citations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154855643044619"/>
              <c:y val="-0.12713035870516184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5.1548556430446195E-2"/>
              <c:y val="-8.0834062408865565E-2"/>
            </c:manualLayout>
          </c:layout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layout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6.6450568678915134E-2"/>
              <c:y val="-0.11324620880723252"/>
            </c:manualLayout>
          </c:layout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Ross_PIVOT!$B$7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8B8-49B1-AD32-9A63A03326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8B8-49B1-AD32-9A63A03326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8B8-49B1-AD32-9A63A03326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A74-4959-830D-E67CE90FF1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8B8-49B1-AD32-9A63A03326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8B8-49B1-AD32-9A63A03326CC}"/>
              </c:ext>
            </c:extLst>
          </c:dPt>
          <c:dLbls>
            <c:dLbl>
              <c:idx val="2"/>
              <c:layout>
                <c:manualLayout>
                  <c:x val="6.6450568678915134E-2"/>
                  <c:y val="-0.113246208807232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B8-49B1-AD32-9A63A03326CC}"/>
                </c:ext>
              </c:extLst>
            </c:dLbl>
            <c:dLbl>
              <c:idx val="3"/>
              <c:layout>
                <c:manualLayout>
                  <c:x val="5.1548556430446195E-2"/>
                  <c:y val="-8.08340624088655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74-4959-830D-E67CE90FF118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Ross_PIVOT!$A$8:$A$14</c:f>
              <c:strCache>
                <c:ptCount val="6"/>
                <c:pt idx="0">
                  <c:v>ARTICLE</c:v>
                </c:pt>
                <c:pt idx="1">
                  <c:v>BOOK</c:v>
                </c:pt>
                <c:pt idx="2">
                  <c:v>BOOK CHAPTER</c:v>
                </c:pt>
                <c:pt idx="3">
                  <c:v>DUPLICATE CITATION</c:v>
                </c:pt>
                <c:pt idx="4">
                  <c:v>PREPRINT</c:v>
                </c:pt>
                <c:pt idx="5">
                  <c:v>THESIS / DISSERTATION</c:v>
                </c:pt>
              </c:strCache>
            </c:strRef>
          </c:cat>
          <c:val>
            <c:numRef>
              <c:f>Ross_PIVOT!$B$8:$B$14</c:f>
              <c:numCache>
                <c:formatCode>General</c:formatCode>
                <c:ptCount val="6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4-4959-830D-E67CE90FF1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Citations</a:t>
            </a:r>
            <a:r>
              <a:rPr lang="en-US" baseline="0"/>
              <a:t> in Google Scholar</a:t>
            </a:r>
            <a:endParaRPr lang="en-US"/>
          </a:p>
        </c:rich>
      </c:tx>
      <c:layout>
        <c:manualLayout>
          <c:xMode val="edge"/>
          <c:yMode val="edge"/>
          <c:x val="0.15944083792033831"/>
          <c:y val="1.8648014084389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'Overall summary'!$B$2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9F0-4908-B40D-C230F5DAC8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9F0-4908-B40D-C230F5DAC8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0C7-4052-A121-3D933A2E97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E0C7-4052-A121-3D933A2E97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0C7-4052-A121-3D933A2E97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E0C7-4052-A121-3D933A2E97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0C7-4052-A121-3D933A2E97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0C7-4052-A121-3D933A2E97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E0C7-4052-A121-3D933A2E97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9F0-4908-B40D-C230F5DAC813}"/>
              </c:ext>
            </c:extLst>
          </c:dPt>
          <c:dLbls>
            <c:dLbl>
              <c:idx val="2"/>
              <c:layout>
                <c:manualLayout>
                  <c:x val="6.0536288763277629E-2"/>
                  <c:y val="-0.1231847355511540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C7-4052-A121-3D933A2E9742}"/>
                </c:ext>
              </c:extLst>
            </c:dLbl>
            <c:dLbl>
              <c:idx val="3"/>
              <c:layout>
                <c:manualLayout>
                  <c:x val="7.0788635746550491E-2"/>
                  <c:y val="-0.1338041432187837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C7-4052-A121-3D933A2E9742}"/>
                </c:ext>
              </c:extLst>
            </c:dLbl>
            <c:dLbl>
              <c:idx val="4"/>
              <c:layout>
                <c:manualLayout>
                  <c:x val="2.9000238606537814E-2"/>
                  <c:y val="-8.68437953017033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C7-4052-A121-3D933A2E9742}"/>
                </c:ext>
              </c:extLst>
            </c:dLbl>
            <c:dLbl>
              <c:idx val="5"/>
              <c:layout>
                <c:manualLayout>
                  <c:x val="6.7504587004994246E-2"/>
                  <c:y val="-0.1095731151890827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C7-4052-A121-3D933A2E9742}"/>
                </c:ext>
              </c:extLst>
            </c:dLbl>
            <c:dLbl>
              <c:idx val="6"/>
              <c:layout>
                <c:manualLayout>
                  <c:x val="5.146035428956959E-2"/>
                  <c:y val="-7.62627224028947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C7-4052-A121-3D933A2E9742}"/>
                </c:ext>
              </c:extLst>
            </c:dLbl>
            <c:dLbl>
              <c:idx val="7"/>
              <c:layout>
                <c:manualLayout>
                  <c:x val="0.10047523840084253"/>
                  <c:y val="2.34866629405545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C7-4052-A121-3D933A2E9742}"/>
                </c:ext>
              </c:extLst>
            </c:dLbl>
            <c:dLbl>
              <c:idx val="8"/>
              <c:layout>
                <c:manualLayout>
                  <c:x val="0.140100379302117"/>
                  <c:y val="7.455723869118910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C7-4052-A121-3D933A2E9742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'Overall summary'!$A$3:$A$12</c:f>
              <c:strCache>
                <c:ptCount val="10"/>
                <c:pt idx="0">
                  <c:v>ARTICLE</c:v>
                </c:pt>
                <c:pt idx="1">
                  <c:v>BLOG</c:v>
                </c:pt>
                <c:pt idx="2">
                  <c:v>BOOK</c:v>
                </c:pt>
                <c:pt idx="3">
                  <c:v>BOOK CHAPTER</c:v>
                </c:pt>
                <c:pt idx="4">
                  <c:v>CONFERENCE PAPER</c:v>
                </c:pt>
                <c:pt idx="5">
                  <c:v>DUPLICATE CITATION</c:v>
                </c:pt>
                <c:pt idx="6">
                  <c:v>PREPRINT</c:v>
                </c:pt>
                <c:pt idx="7">
                  <c:v>PREPRINT - NOW PUBLISHED</c:v>
                </c:pt>
                <c:pt idx="8">
                  <c:v>THESIS/DISSERTATION</c:v>
                </c:pt>
                <c:pt idx="9">
                  <c:v>WORKING PAPER</c:v>
                </c:pt>
              </c:strCache>
            </c:strRef>
          </c:cat>
          <c:val>
            <c:numRef>
              <c:f>'Overall summary'!$B$3:$B$12</c:f>
              <c:numCache>
                <c:formatCode>General</c:formatCode>
                <c:ptCount val="10"/>
                <c:pt idx="0">
                  <c:v>57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20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7-4052-A121-3D933A2E97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76116308345479"/>
          <c:y val="3.1531970843494732E-2"/>
          <c:w val="0.30525033116941891"/>
          <c:h val="0.933339706219172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VERY UNSCIENTIFIC COMPARISON OF CITING PUBLICATIONS TO 3 ARTICLES (IN ANTHROPOLIOGY, CHEMISTRY AND PSYCHOLOGY) BY PUBLICATION TYPE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'Overall summary'!$A$17</c:f>
              <c:strCache>
                <c:ptCount val="1"/>
                <c:pt idx="0">
                  <c:v>ARTICLE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summary'!$B$17:$D$17</c:f>
              <c:numCache>
                <c:formatCode>General</c:formatCode>
                <c:ptCount val="3"/>
                <c:pt idx="0">
                  <c:v>56</c:v>
                </c:pt>
                <c:pt idx="1">
                  <c:v>55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86-8E8A-BF90DE702EAF}"/>
            </c:ext>
          </c:extLst>
        </c:ser>
        <c:ser>
          <c:idx val="1"/>
          <c:order val="1"/>
          <c:tx>
            <c:strRef>
              <c:f>'Overall summary'!$A$18</c:f>
              <c:strCache>
                <c:ptCount val="1"/>
                <c:pt idx="0">
                  <c:v>BLOG POSTS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9F-40D3-9CC4-EF35B7D7F3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9F-40D3-9CC4-EF35B7D7F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summary'!$B$18:$D$18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86-8E8A-BF90DE702EAF}"/>
            </c:ext>
          </c:extLst>
        </c:ser>
        <c:ser>
          <c:idx val="2"/>
          <c:order val="2"/>
          <c:tx>
            <c:strRef>
              <c:f>'Overall summary'!$A$19</c:f>
              <c:strCache>
                <c:ptCount val="1"/>
                <c:pt idx="0">
                  <c:v>BOOK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summary'!$B$19:$D$19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D-4586-8E8A-BF90DE702EAF}"/>
            </c:ext>
          </c:extLst>
        </c:ser>
        <c:ser>
          <c:idx val="3"/>
          <c:order val="3"/>
          <c:tx>
            <c:strRef>
              <c:f>'Overall summary'!$A$20</c:f>
              <c:strCache>
                <c:ptCount val="1"/>
                <c:pt idx="0">
                  <c:v>BOOK CHAPTER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summary'!$B$20:$D$20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D-4586-8E8A-BF90DE702EAF}"/>
            </c:ext>
          </c:extLst>
        </c:ser>
        <c:ser>
          <c:idx val="4"/>
          <c:order val="4"/>
          <c:tx>
            <c:strRef>
              <c:f>'Overall summary'!$A$21</c:f>
              <c:strCache>
                <c:ptCount val="1"/>
                <c:pt idx="0">
                  <c:v>CONFERENCE PAPER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summary'!$B$21:$D$21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D-4586-8E8A-BF90DE702EAF}"/>
            </c:ext>
          </c:extLst>
        </c:ser>
        <c:ser>
          <c:idx val="5"/>
          <c:order val="5"/>
          <c:tx>
            <c:strRef>
              <c:f>'Overall summary'!$A$22</c:f>
              <c:strCache>
                <c:ptCount val="1"/>
                <c:pt idx="0">
                  <c:v>DUPLICATE CITATION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9F-40D3-9CC4-EF35B7D7F3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9F-40D3-9CC4-EF35B7D7F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summary'!$B$22:$D$22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CD-4586-8E8A-BF90DE702EAF}"/>
            </c:ext>
          </c:extLst>
        </c:ser>
        <c:ser>
          <c:idx val="6"/>
          <c:order val="6"/>
          <c:tx>
            <c:strRef>
              <c:f>'Overall summary'!$A$23</c:f>
              <c:strCache>
                <c:ptCount val="1"/>
                <c:pt idx="0">
                  <c:v>PREPRINT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9F-40D3-9CC4-EF35B7D7F3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F-40D3-9CC4-EF35B7D7F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summary'!$B$23:$D$23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CD-4586-8E8A-BF90DE702EAF}"/>
            </c:ext>
          </c:extLst>
        </c:ser>
        <c:ser>
          <c:idx val="7"/>
          <c:order val="7"/>
          <c:tx>
            <c:strRef>
              <c:f>'Overall summary'!$A$24</c:f>
              <c:strCache>
                <c:ptCount val="1"/>
                <c:pt idx="0">
                  <c:v>THESIS / DISSERTATION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9F-40D3-9CC4-EF35B7D7F3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9F-40D3-9CC4-EF35B7D7F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summary'!$B$24:$D$24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CD-4586-8E8A-BF90DE702EAF}"/>
            </c:ext>
          </c:extLst>
        </c:ser>
        <c:ser>
          <c:idx val="8"/>
          <c:order val="8"/>
          <c:tx>
            <c:strRef>
              <c:f>'Overall summary'!$A$25</c:f>
              <c:strCache>
                <c:ptCount val="1"/>
                <c:pt idx="0">
                  <c:v>WORKING PAPER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F-40D3-9CC4-EF35B7D7F3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F-40D3-9CC4-EF35B7D7F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summary'!$B$16:$D$16</c:f>
              <c:strCache>
                <c:ptCount val="3"/>
                <c:pt idx="0">
                  <c:v>In Scopus</c:v>
                </c:pt>
                <c:pt idx="1">
                  <c:v>In Web of Science</c:v>
                </c:pt>
                <c:pt idx="2">
                  <c:v>In Google Scholar</c:v>
                </c:pt>
              </c:strCache>
            </c:strRef>
          </c:cat>
          <c:val>
            <c:numRef>
              <c:f>'Overall summary'!$B$25:$D$25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CD-4586-8E8A-BF90DE702E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8491224"/>
        <c:axId val="458492536"/>
      </c:barChart>
      <c:catAx>
        <c:axId val="458491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92536"/>
        <c:crosses val="autoZero"/>
        <c:auto val="1"/>
        <c:lblAlgn val="ctr"/>
        <c:lblOffset val="100"/>
        <c:noMultiLvlLbl val="0"/>
      </c:catAx>
      <c:valAx>
        <c:axId val="458492536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58491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300037</xdr:colOff>
      <xdr:row>1</xdr:row>
      <xdr:rowOff>28575</xdr:rowOff>
    </xdr:from>
    <xdr:to>
      <xdr:col>12</xdr:col>
      <xdr:colOff>447675</xdr:colOff>
      <xdr:row>19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</xdr:row>
      <xdr:rowOff>57149</xdr:rowOff>
    </xdr:from>
    <xdr:to>
      <xdr:col>11</xdr:col>
      <xdr:colOff>423862</xdr:colOff>
      <xdr:row>17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452437</xdr:colOff>
      <xdr:row>3</xdr:row>
      <xdr:rowOff>19050</xdr:rowOff>
    </xdr:from>
    <xdr:to>
      <xdr:col>11</xdr:col>
      <xdr:colOff>147637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19049</xdr:rowOff>
    </xdr:from>
    <xdr:to>
      <xdr:col>14</xdr:col>
      <xdr:colOff>438150</xdr:colOff>
      <xdr:row>21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26</xdr:row>
      <xdr:rowOff>104774</xdr:rowOff>
    </xdr:from>
    <xdr:to>
      <xdr:col>10</xdr:col>
      <xdr:colOff>381000</xdr:colOff>
      <xdr:row>49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krj14" refreshedDate="43662.696332060186" createdVersion="6" refreshedVersion="6" minRefreshableVersion="3" recordCount="33">
  <cacheSource type="worksheet">
    <worksheetSource ref="A1:A34" sheet="RossP2014"/>
  </cacheSource>
  <cacheFields count="1">
    <cacheField name="TYPE" numFmtId="0">
      <sharedItems count="6">
        <s v="THESIS / DISSERTATION"/>
        <s v="ARTICLE"/>
        <s v="BOOK CHAPTER"/>
        <s v="BOOK"/>
        <s v="DUPLICATE CITATION"/>
        <s v="PREPRI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krj14" refreshedDate="43663.422440625" createdVersion="6" refreshedVersion="6" minRefreshableVersion="3" recordCount="36">
  <cacheSource type="worksheet">
    <worksheetSource ref="A1:A37" sheet="HillR2015"/>
  </cacheSource>
  <cacheFields count="1">
    <cacheField name="TYPE" numFmtId="0">
      <sharedItems count="8">
        <s v="ARTICLE"/>
        <s v="DUPLICATE CITATION"/>
        <s v="THESIS/DISSERTATION"/>
        <s v="CONFERENCE PAPER"/>
        <s v="WORKING PAPER"/>
        <s v="BLOG POSTS (PUBLISHER / ACADEMIC)"/>
        <s v="BLOG: RESPONSE TO UNPUBLISHED PREPRINT" u="1"/>
        <s v="SCHOLARLY PUBLISHER BLOG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krj14" refreshedDate="43663.423920717592" createdVersion="6" refreshedVersion="6" minRefreshableVersion="3" recordCount="26">
  <cacheSource type="worksheet">
    <worksheetSource ref="A1:A27" sheet="MillerM2016"/>
  </cacheSource>
  <cacheFields count="1">
    <cacheField name="TYPE" numFmtId="0">
      <sharedItems count="5">
        <s v="ARTICLE"/>
        <s v="PREPRINT"/>
        <s v="THESIS/DISSERTATION"/>
        <s v="DUPLICATE CITATION"/>
        <s v="PREPRINT - NOW PUBLISH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</r>
  <r>
    <x v="1"/>
  </r>
  <r>
    <x v="0"/>
  </r>
  <r>
    <x v="1"/>
  </r>
  <r>
    <x v="1"/>
  </r>
  <r>
    <x v="1"/>
  </r>
  <r>
    <x v="1"/>
  </r>
  <r>
    <x v="1"/>
  </r>
  <r>
    <x v="0"/>
  </r>
  <r>
    <x v="1"/>
  </r>
  <r>
    <x v="1"/>
  </r>
  <r>
    <x v="1"/>
  </r>
  <r>
    <x v="0"/>
  </r>
  <r>
    <x v="1"/>
  </r>
  <r>
    <x v="1"/>
  </r>
  <r>
    <x v="1"/>
  </r>
  <r>
    <x v="2"/>
  </r>
  <r>
    <x v="0"/>
  </r>
  <r>
    <x v="3"/>
  </r>
  <r>
    <x v="1"/>
  </r>
  <r>
    <x v="1"/>
  </r>
  <r>
    <x v="0"/>
  </r>
  <r>
    <x v="2"/>
  </r>
  <r>
    <x v="4"/>
  </r>
  <r>
    <x v="1"/>
  </r>
  <r>
    <x v="5"/>
  </r>
  <r>
    <x v="0"/>
  </r>
  <r>
    <x v="1"/>
  </r>
  <r>
    <x v="0"/>
  </r>
  <r>
    <x v="1"/>
  </r>
  <r>
    <x v="0"/>
  </r>
  <r>
    <x v="1"/>
  </r>
  <r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x v="0"/>
  </r>
  <r>
    <x v="0"/>
  </r>
  <r>
    <x v="1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2"/>
  </r>
  <r>
    <x v="2"/>
  </r>
  <r>
    <x v="4"/>
  </r>
  <r>
    <x v="0"/>
  </r>
  <r>
    <x v="2"/>
  </r>
  <r>
    <x v="0"/>
  </r>
  <r>
    <x v="0"/>
  </r>
  <r>
    <x v="2"/>
  </r>
  <r>
    <x v="2"/>
  </r>
  <r>
    <x v="1"/>
  </r>
  <r>
    <x v="0"/>
  </r>
  <r>
    <x v="2"/>
  </r>
  <r>
    <x v="0"/>
  </r>
  <r>
    <x v="1"/>
  </r>
  <r>
    <x v="5"/>
  </r>
  <r>
    <x v="2"/>
  </r>
  <r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6">
  <r>
    <x v="0"/>
  </r>
  <r>
    <x v="0"/>
  </r>
  <r>
    <x v="1"/>
  </r>
  <r>
    <x v="0"/>
  </r>
  <r>
    <x v="0"/>
  </r>
  <r>
    <x v="2"/>
  </r>
  <r>
    <x v="0"/>
  </r>
  <r>
    <x v="1"/>
  </r>
  <r>
    <x v="0"/>
  </r>
  <r>
    <x v="0"/>
  </r>
  <r>
    <x v="1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7:B12" firstHeaderRow="1" firstDataRow="1" firstDataCol="1"/>
  <pivotFields count="1">
    <pivotField axis="axisRow" dataField="1" showAll="0">
      <items count="6">
        <item x="0"/>
        <item x="3"/>
        <item x="1"/>
        <item m="1" x="4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4"/>
    </i>
    <i t="grand">
      <x/>
    </i>
  </rowItems>
  <colItems count="1">
    <i/>
  </colItems>
  <dataFields count="1">
    <dataField name="Count of TYPE" fld="0" subtotal="count" baseField="0" baseItem="0"/>
  </dataFields>
  <chartFormats count="6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7:B14" firstHeaderRow="1" firstDataRow="1" firstDataCol="1"/>
  <pivotFields count="1">
    <pivotField axis="axisRow" dataField="1" showAll="0">
      <items count="9">
        <item x="0"/>
        <item n="BLOG POSTS (PUBLISHER / ACADEMIC)" m="1" x="6"/>
        <item x="3"/>
        <item x="1"/>
        <item m="1" x="7"/>
        <item x="2"/>
        <item x="4"/>
        <item n="BLOG POSTS (PUBLISHER / ACADEMIC)2" x="5"/>
        <item t="default"/>
      </items>
    </pivotField>
  </pivotFields>
  <rowFields count="1">
    <field x="0"/>
  </rowFields>
  <rowItems count="7">
    <i>
      <x/>
    </i>
    <i>
      <x v="2"/>
    </i>
    <i>
      <x v="3"/>
    </i>
    <i>
      <x v="5"/>
    </i>
    <i>
      <x v="6"/>
    </i>
    <i>
      <x v="7"/>
    </i>
    <i t="grand">
      <x/>
    </i>
  </rowItems>
  <colItems count="1">
    <i/>
  </colItems>
  <dataFields count="1">
    <dataField name="Count of TYPE" fld="0" subtotal="count" baseField="0" baseItem="0"/>
  </dataFields>
  <chartFormats count="9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7:B14" firstHeaderRow="1" firstDataRow="1" firstDataCol="1"/>
  <pivotFields count="1">
    <pivotField axis="axisRow" dataField="1" showAll="0">
      <items count="7">
        <item x="1"/>
        <item x="3"/>
        <item x="2"/>
        <item x="4"/>
        <item x="5"/>
        <item x="0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TYPE" fld="0" subtotal="count" baseField="0" baseItem="0"/>
  </dataFields>
  <chartFormats count="7">
    <chartFormat chart="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oi.org/10.1098/rsbl.2015.0166" TargetMode="External"/><Relationship Id="rId7" Type="http://schemas.openxmlformats.org/officeDocument/2006/relationships/hyperlink" Target="https://osf.io/preprints/socarxiv/pqr53/" TargetMode="External"/><Relationship Id="rId2" Type="http://schemas.openxmlformats.org/officeDocument/2006/relationships/hyperlink" Target="https://doi.org/10.1039/C6CS00448B" TargetMode="External"/><Relationship Id="rId1" Type="http://schemas.openxmlformats.org/officeDocument/2006/relationships/hyperlink" Target="https://dulib.home.blog/2019/07/17/i-am-not-a-number-i-am-a-free-man/" TargetMode="External"/><Relationship Id="rId6" Type="http://schemas.openxmlformats.org/officeDocument/2006/relationships/hyperlink" Target="https://arxiv.org/abs/1808.05053" TargetMode="External"/><Relationship Id="rId5" Type="http://schemas.openxmlformats.org/officeDocument/2006/relationships/hyperlink" Target="https://doi.org/10.1016/j.joi.2018.09.002" TargetMode="External"/><Relationship Id="rId4" Type="http://schemas.openxmlformats.org/officeDocument/2006/relationships/hyperlink" Target="https://doi.org/10.1371/journal.pone.004481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foscience.epfl.ch/record/26558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1039/C6CS00448B" TargetMode="Externa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access.leidenuniv.nl/bitstream/handle/1887/56838/Martir%2C%20Jordan-s1250507-MA%20Thesis%20SOP-2017.pdf?sequence=1" TargetMode="External"/><Relationship Id="rId13" Type="http://schemas.openxmlformats.org/officeDocument/2006/relationships/hyperlink" Target="https://onlinelibrary.wiley.com/doi/abs/10.1002/ab.21624" TargetMode="External"/><Relationship Id="rId3" Type="http://schemas.openxmlformats.org/officeDocument/2006/relationships/hyperlink" Target="https://onlinelibrary.wiley.com/doi/abs/10.1002/acp.3206" TargetMode="External"/><Relationship Id="rId7" Type="http://schemas.openxmlformats.org/officeDocument/2006/relationships/hyperlink" Target="https://core.ac.uk/download/pdf/76987928.pdf" TargetMode="External"/><Relationship Id="rId12" Type="http://schemas.openxmlformats.org/officeDocument/2006/relationships/hyperlink" Target="https://www.frontiersin.org/articles/10.3389/fpsyg.2018.00045/full?utm_source=G-BLO&amp;utm_medium=WEXT&amp;utm_campaign=ECO_FPSYG_20180301_judo-winning-bias" TargetMode="External"/><Relationship Id="rId2" Type="http://schemas.openxmlformats.org/officeDocument/2006/relationships/hyperlink" Target="https://www.psychologytoday.com/ca/blog/attraction-evolved/201609/power-ties-are-actually-powerless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pearl.plymouth.ac.uk/handle/10026.1/5320" TargetMode="External"/><Relationship Id="rId6" Type="http://schemas.openxmlformats.org/officeDocument/2006/relationships/hyperlink" Target="https://bmcmedinformdecismak.biomedcentral.com/articles/10.1186/s12911-018-0634-6" TargetMode="External"/><Relationship Id="rId11" Type="http://schemas.openxmlformats.org/officeDocument/2006/relationships/hyperlink" Target="http://www.diva-portal.org/smash/record.jsf?pid=diva2:1212442" TargetMode="External"/><Relationship Id="rId5" Type="http://schemas.openxmlformats.org/officeDocument/2006/relationships/hyperlink" Target="https://is.muni.cz/th/400282/ff_m/TerezaPulkrtovaDP.pdf" TargetMode="External"/><Relationship Id="rId15" Type="http://schemas.openxmlformats.org/officeDocument/2006/relationships/hyperlink" Target="https://journals.sagepub.com/doi/abs/10.1177/1474704918769417" TargetMode="External"/><Relationship Id="rId10" Type="http://schemas.openxmlformats.org/officeDocument/2006/relationships/hyperlink" Target="https://onlinelibrary.wiley.com/doi/abs/10.1002/col.22165" TargetMode="External"/><Relationship Id="rId4" Type="http://schemas.openxmlformats.org/officeDocument/2006/relationships/hyperlink" Target="https://ngu.repo.nii.ac.jp/?action=pages_view_main&amp;active_action=repository_view_main_item_detail&amp;item_id=949&amp;item_no=1&amp;page_id=13&amp;block_id=49" TargetMode="External"/><Relationship Id="rId9" Type="http://schemas.openxmlformats.org/officeDocument/2006/relationships/hyperlink" Target="https://core.ac.uk/download/pdf/83960254.pdf" TargetMode="External"/><Relationship Id="rId14" Type="http://schemas.openxmlformats.org/officeDocument/2006/relationships/hyperlink" Target="https://www.taylorfrancis.com/books/e/978131558357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doi.org/10.1098/rsbl.2015.0166" TargetMode="Externa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oi.org/10.1371/journal.pone.0044815" TargetMode="External"/><Relationship Id="rId1" Type="http://schemas.openxmlformats.org/officeDocument/2006/relationships/pivotTable" Target="../pivotTables/pivotTable3.x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>
      <selection activeCell="K27" sqref="K27"/>
    </sheetView>
  </sheetViews>
  <sheetFormatPr defaultRowHeight="15" x14ac:dyDescent="0.25"/>
  <sheetData>
    <row r="1" spans="1:1" x14ac:dyDescent="0.25">
      <c r="A1" t="s">
        <v>529</v>
      </c>
    </row>
    <row r="2" spans="1:1" x14ac:dyDescent="0.25">
      <c r="A2" s="34" t="s">
        <v>530</v>
      </c>
    </row>
    <row r="4" spans="1:1" x14ac:dyDescent="0.25">
      <c r="A4" t="s">
        <v>531</v>
      </c>
    </row>
    <row r="5" spans="1:1" x14ac:dyDescent="0.25">
      <c r="A5" t="s">
        <v>532</v>
      </c>
    </row>
    <row r="7" spans="1:1" x14ac:dyDescent="0.25">
      <c r="A7" s="15" t="s">
        <v>513</v>
      </c>
    </row>
    <row r="8" spans="1:1" x14ac:dyDescent="0.25">
      <c r="A8" s="10" t="s">
        <v>515</v>
      </c>
    </row>
    <row r="9" spans="1:1" x14ac:dyDescent="0.25">
      <c r="A9" s="11" t="s">
        <v>514</v>
      </c>
    </row>
    <row r="10" spans="1:1" x14ac:dyDescent="0.25">
      <c r="A10" s="33" t="s">
        <v>526</v>
      </c>
    </row>
    <row r="12" spans="1:1" x14ac:dyDescent="0.25">
      <c r="A12" s="12" t="s">
        <v>510</v>
      </c>
    </row>
    <row r="13" spans="1:1" x14ac:dyDescent="0.25">
      <c r="A13" s="13" t="s">
        <v>512</v>
      </c>
    </row>
    <row r="14" spans="1:1" x14ac:dyDescent="0.25">
      <c r="A14" s="14" t="s">
        <v>511</v>
      </c>
    </row>
    <row r="15" spans="1:1" x14ac:dyDescent="0.25">
      <c r="A15" s="33" t="s">
        <v>527</v>
      </c>
    </row>
    <row r="17" spans="1:1" x14ac:dyDescent="0.25">
      <c r="A17" s="9" t="s">
        <v>507</v>
      </c>
    </row>
    <row r="18" spans="1:1" x14ac:dyDescent="0.25">
      <c r="A18" s="10" t="s">
        <v>509</v>
      </c>
    </row>
    <row r="19" spans="1:1" x14ac:dyDescent="0.25">
      <c r="A19" s="11" t="s">
        <v>508</v>
      </c>
    </row>
    <row r="20" spans="1:1" x14ac:dyDescent="0.25">
      <c r="A20" s="33" t="s">
        <v>528</v>
      </c>
    </row>
    <row r="22" spans="1:1" x14ac:dyDescent="0.25">
      <c r="A22" t="s">
        <v>533</v>
      </c>
    </row>
    <row r="24" spans="1:1" x14ac:dyDescent="0.25">
      <c r="A24" t="s">
        <v>534</v>
      </c>
    </row>
    <row r="25" spans="1:1" x14ac:dyDescent="0.25">
      <c r="A25" s="35" t="s">
        <v>535</v>
      </c>
    </row>
    <row r="26" spans="1:1" x14ac:dyDescent="0.25">
      <c r="A26" s="35" t="s">
        <v>536</v>
      </c>
    </row>
    <row r="27" spans="1:1" x14ac:dyDescent="0.25">
      <c r="A27" s="35" t="s">
        <v>537</v>
      </c>
    </row>
  </sheetData>
  <hyperlinks>
    <hyperlink ref="A2" r:id="rId1"/>
    <hyperlink ref="A10" r:id="rId2"/>
    <hyperlink ref="A15" r:id="rId3"/>
    <hyperlink ref="A20" r:id="rId4"/>
    <hyperlink ref="A25" r:id="rId5" tooltip="Persistent link using digital object identifier" display="https://doi.org/10.1016/j.joi.2018.09.002"/>
    <hyperlink ref="A26" r:id="rId6" display="https://arxiv.org/abs/1808.05053"/>
    <hyperlink ref="A27" r:id="rId7" display="https://osf.io/preprints/socarxiv/pqr53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>
      <selection activeCell="C26" sqref="C26"/>
    </sheetView>
  </sheetViews>
  <sheetFormatPr defaultRowHeight="15" x14ac:dyDescent="0.25"/>
  <cols>
    <col min="1" max="1" width="26.42578125" style="6" customWidth="1"/>
    <col min="2" max="2" width="16.42578125" style="6" customWidth="1"/>
    <col min="3" max="3" width="14.42578125" style="6" customWidth="1"/>
    <col min="4" max="4" width="18.42578125" style="6" customWidth="1"/>
    <col min="5" max="5" width="14.42578125" style="6" customWidth="1"/>
    <col min="6" max="7" width="9.140625" style="6"/>
    <col min="8" max="8" width="43.5703125" style="6" customWidth="1"/>
    <col min="9" max="9" width="9.140625" style="6"/>
    <col min="10" max="10" width="32.28515625" style="6" customWidth="1"/>
    <col min="11" max="11" width="29.85546875" style="6" customWidth="1"/>
    <col min="12" max="12" width="32.85546875" style="6" customWidth="1"/>
    <col min="13" max="14" width="9.140625" style="6"/>
    <col min="15" max="15" width="10.5703125" style="6" customWidth="1"/>
    <col min="16" max="16384" width="9.140625" style="6"/>
  </cols>
  <sheetData>
    <row r="1" spans="1:28" x14ac:dyDescent="0.25">
      <c r="A1" s="6" t="s">
        <v>149</v>
      </c>
      <c r="B1" s="6" t="s">
        <v>518</v>
      </c>
      <c r="C1" s="6" t="s">
        <v>154</v>
      </c>
      <c r="D1" s="6" t="s">
        <v>469</v>
      </c>
      <c r="E1" s="6" t="s">
        <v>163</v>
      </c>
      <c r="F1" s="6" t="s">
        <v>162</v>
      </c>
      <c r="G1" s="6" t="s">
        <v>0</v>
      </c>
      <c r="H1" s="6" t="s">
        <v>1</v>
      </c>
      <c r="I1" s="6" t="s">
        <v>2</v>
      </c>
      <c r="J1" s="6" t="s">
        <v>3</v>
      </c>
      <c r="K1" s="6" t="s">
        <v>4</v>
      </c>
      <c r="L1" s="6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6" t="s">
        <v>10</v>
      </c>
      <c r="R1" s="6" t="s">
        <v>11</v>
      </c>
      <c r="S1" s="6" t="s">
        <v>12</v>
      </c>
      <c r="T1" s="6" t="s">
        <v>13</v>
      </c>
      <c r="U1" s="6" t="s">
        <v>14</v>
      </c>
      <c r="V1" s="6" t="s">
        <v>15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20</v>
      </c>
      <c r="AB1" s="6" t="s">
        <v>21</v>
      </c>
    </row>
    <row r="2" spans="1:28" x14ac:dyDescent="0.25">
      <c r="A2" s="6" t="s">
        <v>150</v>
      </c>
      <c r="B2" s="6" t="s">
        <v>156</v>
      </c>
      <c r="C2" s="6" t="s">
        <v>156</v>
      </c>
      <c r="D2" s="6" t="s">
        <v>156</v>
      </c>
      <c r="E2" s="6">
        <v>0</v>
      </c>
      <c r="F2" s="6">
        <v>0</v>
      </c>
      <c r="G2" s="6" t="s">
        <v>124</v>
      </c>
      <c r="H2" s="6" t="s">
        <v>125</v>
      </c>
      <c r="I2" s="6">
        <v>2019</v>
      </c>
      <c r="J2" s="6" t="s">
        <v>126</v>
      </c>
      <c r="K2" s="6" t="s">
        <v>68</v>
      </c>
      <c r="L2" s="6" t="s">
        <v>127</v>
      </c>
      <c r="N2" s="6">
        <v>21</v>
      </c>
      <c r="O2" s="7">
        <v>43662.612951388888</v>
      </c>
      <c r="X2" s="6">
        <v>0</v>
      </c>
      <c r="Y2" s="6">
        <v>0</v>
      </c>
      <c r="Z2" s="6">
        <v>0</v>
      </c>
      <c r="AA2" s="6">
        <v>5</v>
      </c>
      <c r="AB2" s="6">
        <v>1</v>
      </c>
    </row>
    <row r="3" spans="1:28" x14ac:dyDescent="0.25">
      <c r="A3" s="6" t="s">
        <v>150</v>
      </c>
      <c r="B3" s="6" t="s">
        <v>156</v>
      </c>
      <c r="C3" s="6" t="s">
        <v>156</v>
      </c>
      <c r="D3" s="6" t="s">
        <v>156</v>
      </c>
      <c r="E3" s="6">
        <v>1</v>
      </c>
      <c r="F3" s="6">
        <v>1</v>
      </c>
      <c r="G3" s="6" t="s">
        <v>92</v>
      </c>
      <c r="H3" s="6" t="s">
        <v>93</v>
      </c>
      <c r="I3" s="6">
        <v>2019</v>
      </c>
      <c r="J3" s="6" t="s">
        <v>42</v>
      </c>
      <c r="K3" s="6" t="s">
        <v>43</v>
      </c>
      <c r="L3" s="6" t="s">
        <v>94</v>
      </c>
      <c r="M3" s="6" t="s">
        <v>95</v>
      </c>
      <c r="N3" s="6">
        <v>14</v>
      </c>
      <c r="O3" s="7">
        <v>43662.612951388888</v>
      </c>
      <c r="X3" s="6">
        <v>1</v>
      </c>
      <c r="Y3" s="6">
        <v>1</v>
      </c>
      <c r="Z3" s="6">
        <v>0</v>
      </c>
      <c r="AA3" s="6">
        <v>4</v>
      </c>
      <c r="AB3" s="6">
        <v>1</v>
      </c>
    </row>
    <row r="4" spans="1:28" x14ac:dyDescent="0.25">
      <c r="A4" s="6" t="s">
        <v>153</v>
      </c>
      <c r="B4" s="6" t="s">
        <v>165</v>
      </c>
      <c r="C4" s="6" t="s">
        <v>165</v>
      </c>
      <c r="D4" s="6" t="s">
        <v>156</v>
      </c>
      <c r="E4" s="6" t="s">
        <v>164</v>
      </c>
      <c r="F4" s="6">
        <v>2</v>
      </c>
      <c r="G4" s="6" t="s">
        <v>81</v>
      </c>
      <c r="H4" s="6" t="s">
        <v>82</v>
      </c>
      <c r="I4" s="6">
        <v>2019</v>
      </c>
      <c r="J4" s="6" t="s">
        <v>83</v>
      </c>
      <c r="K4" s="6" t="s">
        <v>84</v>
      </c>
      <c r="L4" s="6" t="s">
        <v>85</v>
      </c>
      <c r="M4" s="6" t="s">
        <v>86</v>
      </c>
      <c r="N4" s="6">
        <v>12</v>
      </c>
      <c r="O4" s="7">
        <v>43662.612951388888</v>
      </c>
      <c r="X4" s="6">
        <v>2</v>
      </c>
      <c r="Y4" s="6">
        <v>2</v>
      </c>
      <c r="Z4" s="6">
        <v>1</v>
      </c>
      <c r="AA4" s="6">
        <v>3</v>
      </c>
      <c r="AB4" s="6">
        <v>1</v>
      </c>
    </row>
    <row r="5" spans="1:28" x14ac:dyDescent="0.25">
      <c r="A5" s="6" t="s">
        <v>150</v>
      </c>
      <c r="B5" s="6" t="s">
        <v>156</v>
      </c>
      <c r="C5" s="6" t="s">
        <v>156</v>
      </c>
      <c r="D5" s="6" t="s">
        <v>156</v>
      </c>
      <c r="E5" s="6">
        <v>0</v>
      </c>
      <c r="F5" s="6">
        <v>0</v>
      </c>
      <c r="G5" s="6" t="s">
        <v>112</v>
      </c>
      <c r="H5" s="6" t="s">
        <v>113</v>
      </c>
      <c r="I5" s="6">
        <v>2019</v>
      </c>
      <c r="J5" s="6" t="s">
        <v>114</v>
      </c>
      <c r="K5" s="6" t="s">
        <v>31</v>
      </c>
      <c r="L5" s="6" t="s">
        <v>115</v>
      </c>
      <c r="N5" s="6">
        <v>18</v>
      </c>
      <c r="O5" s="7">
        <v>43662.612951388888</v>
      </c>
      <c r="X5" s="6">
        <v>0</v>
      </c>
      <c r="Y5" s="6">
        <v>0</v>
      </c>
      <c r="Z5" s="6">
        <v>0</v>
      </c>
      <c r="AA5" s="6">
        <v>3</v>
      </c>
      <c r="AB5" s="6">
        <v>1</v>
      </c>
    </row>
    <row r="6" spans="1:28" x14ac:dyDescent="0.25">
      <c r="A6" s="6" t="s">
        <v>150</v>
      </c>
      <c r="B6" s="6" t="s">
        <v>156</v>
      </c>
      <c r="C6" s="6" t="s">
        <v>156</v>
      </c>
      <c r="D6" s="6" t="s">
        <v>156</v>
      </c>
      <c r="E6" s="6">
        <v>1</v>
      </c>
      <c r="F6" s="6">
        <v>0</v>
      </c>
      <c r="G6" s="6" t="s">
        <v>132</v>
      </c>
      <c r="H6" s="6" t="s">
        <v>133</v>
      </c>
      <c r="I6" s="6">
        <v>2019</v>
      </c>
      <c r="J6" s="6" t="s">
        <v>134</v>
      </c>
      <c r="K6" s="6" t="s">
        <v>43</v>
      </c>
      <c r="L6" s="6" t="s">
        <v>135</v>
      </c>
      <c r="N6" s="6">
        <v>23</v>
      </c>
      <c r="O6" s="7">
        <v>43662.612951388888</v>
      </c>
      <c r="X6" s="6">
        <v>0</v>
      </c>
      <c r="Y6" s="6">
        <v>0</v>
      </c>
      <c r="Z6" s="6">
        <v>0</v>
      </c>
      <c r="AA6" s="6">
        <v>6</v>
      </c>
      <c r="AB6" s="6">
        <v>1</v>
      </c>
    </row>
    <row r="7" spans="1:28" x14ac:dyDescent="0.25">
      <c r="A7" s="6" t="s">
        <v>151</v>
      </c>
      <c r="B7" s="6" t="s">
        <v>165</v>
      </c>
      <c r="C7" s="6" t="s">
        <v>165</v>
      </c>
      <c r="D7" s="6" t="s">
        <v>156</v>
      </c>
      <c r="E7" s="6" t="s">
        <v>164</v>
      </c>
      <c r="F7" s="6">
        <v>0</v>
      </c>
      <c r="G7" s="6" t="s">
        <v>128</v>
      </c>
      <c r="H7" s="6" t="s">
        <v>129</v>
      </c>
      <c r="I7" s="6">
        <v>2019</v>
      </c>
      <c r="K7" s="6" t="s">
        <v>130</v>
      </c>
      <c r="L7" s="8" t="s">
        <v>131</v>
      </c>
      <c r="N7" s="6">
        <v>22</v>
      </c>
      <c r="O7" s="7">
        <v>43662.612951388888</v>
      </c>
      <c r="X7" s="6">
        <v>0</v>
      </c>
      <c r="Y7" s="6">
        <v>0</v>
      </c>
      <c r="Z7" s="6">
        <v>0</v>
      </c>
      <c r="AA7" s="6">
        <v>1</v>
      </c>
      <c r="AB7" s="6">
        <v>1</v>
      </c>
    </row>
    <row r="8" spans="1:28" x14ac:dyDescent="0.25">
      <c r="A8" s="6" t="s">
        <v>150</v>
      </c>
      <c r="B8" s="6" t="s">
        <v>156</v>
      </c>
      <c r="C8" s="6" t="s">
        <v>156</v>
      </c>
      <c r="D8" s="6" t="s">
        <v>156</v>
      </c>
      <c r="E8" s="6">
        <v>1</v>
      </c>
      <c r="F8" s="6">
        <v>1</v>
      </c>
      <c r="G8" s="6" t="s">
        <v>96</v>
      </c>
      <c r="H8" s="6" t="s">
        <v>97</v>
      </c>
      <c r="I8" s="6">
        <v>2019</v>
      </c>
      <c r="J8" s="6" t="s">
        <v>98</v>
      </c>
      <c r="K8" s="6" t="s">
        <v>43</v>
      </c>
      <c r="L8" s="6" t="s">
        <v>99</v>
      </c>
      <c r="M8" s="6" t="s">
        <v>100</v>
      </c>
      <c r="N8" s="6">
        <v>15</v>
      </c>
      <c r="O8" s="7">
        <v>43662.612951388888</v>
      </c>
      <c r="X8" s="6">
        <v>1</v>
      </c>
      <c r="Y8" s="6">
        <v>1</v>
      </c>
      <c r="Z8" s="6">
        <v>0</v>
      </c>
      <c r="AA8" s="6">
        <v>3</v>
      </c>
      <c r="AB8" s="6">
        <v>1</v>
      </c>
    </row>
    <row r="9" spans="1:28" x14ac:dyDescent="0.25">
      <c r="A9" s="6" t="s">
        <v>153</v>
      </c>
      <c r="B9" s="6" t="s">
        <v>165</v>
      </c>
      <c r="C9" s="6" t="s">
        <v>165</v>
      </c>
      <c r="D9" s="6" t="s">
        <v>156</v>
      </c>
      <c r="E9" s="6" t="s">
        <v>164</v>
      </c>
      <c r="F9" s="6">
        <v>0</v>
      </c>
      <c r="G9" s="6" t="s">
        <v>136</v>
      </c>
      <c r="H9" s="6" t="s">
        <v>137</v>
      </c>
      <c r="I9" s="6">
        <v>2019</v>
      </c>
      <c r="J9" s="6" t="s">
        <v>138</v>
      </c>
      <c r="K9" s="6" t="s">
        <v>84</v>
      </c>
      <c r="L9" s="6" t="s">
        <v>139</v>
      </c>
      <c r="N9" s="6">
        <v>24</v>
      </c>
      <c r="O9" s="7">
        <v>43662.612951388888</v>
      </c>
      <c r="X9" s="6">
        <v>0</v>
      </c>
      <c r="Y9" s="6">
        <v>0</v>
      </c>
      <c r="Z9" s="6">
        <v>0</v>
      </c>
      <c r="AA9" s="6">
        <v>4</v>
      </c>
      <c r="AB9" s="6">
        <v>1</v>
      </c>
    </row>
    <row r="10" spans="1:28" x14ac:dyDescent="0.25">
      <c r="A10" s="6" t="s">
        <v>150</v>
      </c>
      <c r="B10" s="6" t="s">
        <v>156</v>
      </c>
      <c r="C10" s="6" t="s">
        <v>156</v>
      </c>
      <c r="D10" s="6" t="s">
        <v>156</v>
      </c>
      <c r="E10" s="6">
        <v>0</v>
      </c>
      <c r="F10" s="6">
        <v>0</v>
      </c>
      <c r="G10" s="6" t="s">
        <v>120</v>
      </c>
      <c r="H10" s="6" t="s">
        <v>121</v>
      </c>
      <c r="I10" s="6">
        <v>2019</v>
      </c>
      <c r="J10" s="6" t="s">
        <v>122</v>
      </c>
      <c r="K10" s="6" t="s">
        <v>31</v>
      </c>
      <c r="L10" s="6" t="s">
        <v>123</v>
      </c>
      <c r="N10" s="6">
        <v>20</v>
      </c>
      <c r="O10" s="7">
        <v>43662.612951388888</v>
      </c>
      <c r="P10" s="6" t="s">
        <v>34</v>
      </c>
      <c r="X10" s="6">
        <v>0</v>
      </c>
      <c r="Y10" s="6">
        <v>0</v>
      </c>
      <c r="Z10" s="6">
        <v>0</v>
      </c>
      <c r="AA10" s="6">
        <v>1</v>
      </c>
      <c r="AB10" s="6">
        <v>1</v>
      </c>
    </row>
    <row r="11" spans="1:28" x14ac:dyDescent="0.25">
      <c r="A11" s="6" t="s">
        <v>150</v>
      </c>
      <c r="B11" s="6" t="s">
        <v>156</v>
      </c>
      <c r="C11" s="6" t="s">
        <v>156</v>
      </c>
      <c r="D11" s="6" t="s">
        <v>156</v>
      </c>
      <c r="E11" s="6">
        <v>4</v>
      </c>
      <c r="F11" s="6">
        <v>4</v>
      </c>
      <c r="G11" s="6" t="s">
        <v>65</v>
      </c>
      <c r="H11" s="6" t="s">
        <v>66</v>
      </c>
      <c r="I11" s="6">
        <v>2018</v>
      </c>
      <c r="J11" s="6" t="s">
        <v>67</v>
      </c>
      <c r="K11" s="6" t="s">
        <v>68</v>
      </c>
      <c r="L11" s="6" t="s">
        <v>69</v>
      </c>
      <c r="M11" s="6" t="s">
        <v>70</v>
      </c>
      <c r="N11" s="6">
        <v>9</v>
      </c>
      <c r="O11" s="7">
        <v>43662.612951388888</v>
      </c>
      <c r="P11" s="6" t="s">
        <v>34</v>
      </c>
      <c r="X11" s="6">
        <v>4</v>
      </c>
      <c r="Y11" s="6">
        <v>4</v>
      </c>
      <c r="Z11" s="6">
        <v>1</v>
      </c>
      <c r="AA11" s="6">
        <v>3</v>
      </c>
      <c r="AB11" s="6">
        <v>1</v>
      </c>
    </row>
    <row r="12" spans="1:28" x14ac:dyDescent="0.25">
      <c r="A12" s="6" t="s">
        <v>153</v>
      </c>
      <c r="B12" s="6" t="s">
        <v>165</v>
      </c>
      <c r="C12" s="6" t="s">
        <v>165</v>
      </c>
      <c r="D12" s="6" t="s">
        <v>156</v>
      </c>
      <c r="E12" s="6" t="s">
        <v>164</v>
      </c>
      <c r="F12" s="6">
        <v>0</v>
      </c>
      <c r="G12" s="6" t="s">
        <v>116</v>
      </c>
      <c r="H12" s="6" t="s">
        <v>117</v>
      </c>
      <c r="I12" s="6">
        <v>2018</v>
      </c>
      <c r="J12" s="6" t="s">
        <v>118</v>
      </c>
      <c r="K12" s="6" t="s">
        <v>84</v>
      </c>
      <c r="L12" s="6" t="s">
        <v>119</v>
      </c>
      <c r="N12" s="6">
        <v>19</v>
      </c>
      <c r="O12" s="7">
        <v>43662.612951388888</v>
      </c>
      <c r="X12" s="6">
        <v>0</v>
      </c>
      <c r="Y12" s="6">
        <v>0</v>
      </c>
      <c r="Z12" s="6">
        <v>0</v>
      </c>
      <c r="AA12" s="6">
        <v>2</v>
      </c>
      <c r="AB12" s="6">
        <v>1</v>
      </c>
    </row>
    <row r="13" spans="1:28" x14ac:dyDescent="0.25">
      <c r="A13" s="6" t="s">
        <v>150</v>
      </c>
      <c r="B13" s="6" t="s">
        <v>156</v>
      </c>
      <c r="C13" s="6" t="s">
        <v>156</v>
      </c>
      <c r="D13" s="6" t="s">
        <v>156</v>
      </c>
      <c r="E13" s="6">
        <v>1</v>
      </c>
      <c r="F13" s="6">
        <v>1</v>
      </c>
      <c r="G13" s="6" t="s">
        <v>101</v>
      </c>
      <c r="H13" s="6" t="s">
        <v>102</v>
      </c>
      <c r="I13" s="6">
        <v>2018</v>
      </c>
      <c r="J13" s="6" t="s">
        <v>103</v>
      </c>
      <c r="K13" s="6" t="s">
        <v>104</v>
      </c>
      <c r="L13" s="6" t="s">
        <v>105</v>
      </c>
      <c r="M13" s="6" t="s">
        <v>106</v>
      </c>
      <c r="N13" s="6">
        <v>16</v>
      </c>
      <c r="O13" s="7">
        <v>43662.612951388888</v>
      </c>
      <c r="X13" s="6">
        <v>1</v>
      </c>
      <c r="Y13" s="6">
        <v>1</v>
      </c>
      <c r="Z13" s="6">
        <v>1</v>
      </c>
      <c r="AA13" s="6">
        <v>2</v>
      </c>
      <c r="AB13" s="6">
        <v>1</v>
      </c>
    </row>
    <row r="14" spans="1:28" x14ac:dyDescent="0.25">
      <c r="A14" s="6" t="s">
        <v>150</v>
      </c>
      <c r="B14" s="6" t="s">
        <v>156</v>
      </c>
      <c r="C14" s="6" t="s">
        <v>156</v>
      </c>
      <c r="D14" s="6" t="s">
        <v>156</v>
      </c>
      <c r="E14" s="6">
        <v>10</v>
      </c>
      <c r="F14" s="6">
        <v>12</v>
      </c>
      <c r="G14" s="6" t="s">
        <v>46</v>
      </c>
      <c r="H14" s="6" t="s">
        <v>47</v>
      </c>
      <c r="I14" s="6">
        <v>2018</v>
      </c>
      <c r="J14" s="6" t="s">
        <v>24</v>
      </c>
      <c r="K14" s="6" t="s">
        <v>25</v>
      </c>
      <c r="L14" s="6" t="s">
        <v>48</v>
      </c>
      <c r="M14" s="6" t="s">
        <v>49</v>
      </c>
      <c r="N14" s="6">
        <v>5</v>
      </c>
      <c r="O14" s="7">
        <v>43662.612951388888</v>
      </c>
      <c r="X14" s="6">
        <v>12</v>
      </c>
      <c r="Y14" s="6">
        <v>12</v>
      </c>
      <c r="Z14" s="6">
        <v>3</v>
      </c>
      <c r="AA14" s="6">
        <v>4</v>
      </c>
      <c r="AB14" s="6">
        <v>1</v>
      </c>
    </row>
    <row r="15" spans="1:28" x14ac:dyDescent="0.25">
      <c r="A15" s="6" t="s">
        <v>152</v>
      </c>
      <c r="B15" s="6" t="s">
        <v>165</v>
      </c>
      <c r="C15" s="6" t="s">
        <v>165</v>
      </c>
      <c r="D15" s="6" t="s">
        <v>156</v>
      </c>
      <c r="E15" s="6" t="s">
        <v>164</v>
      </c>
      <c r="F15" s="6">
        <v>2</v>
      </c>
      <c r="G15" s="6" t="s">
        <v>87</v>
      </c>
      <c r="H15" s="6" t="s">
        <v>88</v>
      </c>
      <c r="I15" s="6">
        <v>2018</v>
      </c>
      <c r="J15" s="6" t="s">
        <v>89</v>
      </c>
      <c r="K15" s="6" t="s">
        <v>25</v>
      </c>
      <c r="L15" s="6" t="s">
        <v>90</v>
      </c>
      <c r="M15" s="6" t="s">
        <v>91</v>
      </c>
      <c r="N15" s="6">
        <v>13</v>
      </c>
      <c r="O15" s="7">
        <v>43662.612951388888</v>
      </c>
      <c r="X15" s="6">
        <v>2</v>
      </c>
      <c r="Y15" s="6">
        <v>2</v>
      </c>
      <c r="Z15" s="6">
        <v>0</v>
      </c>
      <c r="AA15" s="6">
        <v>5</v>
      </c>
      <c r="AB15" s="6">
        <v>1</v>
      </c>
    </row>
    <row r="16" spans="1:28" x14ac:dyDescent="0.25">
      <c r="A16" s="6" t="s">
        <v>150</v>
      </c>
      <c r="B16" s="6" t="s">
        <v>156</v>
      </c>
      <c r="C16" s="6" t="s">
        <v>156</v>
      </c>
      <c r="D16" s="6" t="s">
        <v>156</v>
      </c>
      <c r="E16" s="6">
        <v>14</v>
      </c>
      <c r="F16" s="6">
        <v>15</v>
      </c>
      <c r="G16" s="6" t="s">
        <v>40</v>
      </c>
      <c r="H16" s="6" t="s">
        <v>41</v>
      </c>
      <c r="I16" s="6">
        <v>2018</v>
      </c>
      <c r="J16" s="6" t="s">
        <v>42</v>
      </c>
      <c r="K16" s="6" t="s">
        <v>43</v>
      </c>
      <c r="L16" s="6" t="s">
        <v>44</v>
      </c>
      <c r="M16" s="6" t="s">
        <v>45</v>
      </c>
      <c r="N16" s="6">
        <v>4</v>
      </c>
      <c r="O16" s="7">
        <v>43662.612951388888</v>
      </c>
      <c r="X16" s="6">
        <v>15</v>
      </c>
      <c r="Y16" s="6">
        <v>15</v>
      </c>
      <c r="Z16" s="6">
        <v>4</v>
      </c>
      <c r="AA16" s="6">
        <v>4</v>
      </c>
      <c r="AB16" s="6">
        <v>1</v>
      </c>
    </row>
    <row r="17" spans="1:28" x14ac:dyDescent="0.25">
      <c r="A17" s="6" t="s">
        <v>151</v>
      </c>
      <c r="B17" s="6" t="s">
        <v>165</v>
      </c>
      <c r="C17" s="6" t="s">
        <v>165</v>
      </c>
      <c r="D17" s="6" t="s">
        <v>156</v>
      </c>
      <c r="E17" s="6" t="s">
        <v>164</v>
      </c>
      <c r="F17" s="6">
        <v>0</v>
      </c>
      <c r="G17" s="6" t="s">
        <v>145</v>
      </c>
      <c r="H17" s="6" t="s">
        <v>146</v>
      </c>
      <c r="I17" s="6">
        <v>2018</v>
      </c>
      <c r="K17" s="6" t="s">
        <v>147</v>
      </c>
      <c r="L17" s="6" t="s">
        <v>148</v>
      </c>
      <c r="N17" s="6">
        <v>26</v>
      </c>
      <c r="O17" s="7">
        <v>43662.612951388888</v>
      </c>
      <c r="X17" s="6">
        <v>0</v>
      </c>
      <c r="Y17" s="6">
        <v>0</v>
      </c>
      <c r="Z17" s="6">
        <v>0</v>
      </c>
      <c r="AA17" s="6">
        <v>1</v>
      </c>
      <c r="AB17" s="6">
        <v>1</v>
      </c>
    </row>
    <row r="18" spans="1:28" x14ac:dyDescent="0.25">
      <c r="A18" s="6" t="s">
        <v>150</v>
      </c>
      <c r="B18" s="6" t="s">
        <v>156</v>
      </c>
      <c r="C18" s="6" t="s">
        <v>156</v>
      </c>
      <c r="D18" s="6" t="s">
        <v>156</v>
      </c>
      <c r="E18" s="6">
        <v>8</v>
      </c>
      <c r="F18" s="6">
        <v>8</v>
      </c>
      <c r="G18" s="6" t="s">
        <v>50</v>
      </c>
      <c r="H18" s="6" t="s">
        <v>51</v>
      </c>
      <c r="I18" s="6">
        <v>2018</v>
      </c>
      <c r="J18" s="6" t="s">
        <v>24</v>
      </c>
      <c r="K18" s="6" t="s">
        <v>25</v>
      </c>
      <c r="L18" s="6" t="s">
        <v>52</v>
      </c>
      <c r="M18" s="6" t="s">
        <v>53</v>
      </c>
      <c r="N18" s="6">
        <v>6</v>
      </c>
      <c r="O18" s="7">
        <v>43662.612951388888</v>
      </c>
      <c r="X18" s="6">
        <v>8</v>
      </c>
      <c r="Y18" s="6">
        <v>8</v>
      </c>
      <c r="Z18" s="6">
        <v>2</v>
      </c>
      <c r="AA18" s="6">
        <v>4</v>
      </c>
      <c r="AB18" s="6">
        <v>1</v>
      </c>
    </row>
    <row r="19" spans="1:28" x14ac:dyDescent="0.25">
      <c r="A19" s="6" t="s">
        <v>150</v>
      </c>
      <c r="B19" s="6" t="s">
        <v>156</v>
      </c>
      <c r="C19" s="6" t="s">
        <v>156</v>
      </c>
      <c r="D19" s="6" t="s">
        <v>156</v>
      </c>
      <c r="E19" s="6">
        <v>1</v>
      </c>
      <c r="F19" s="6">
        <v>1</v>
      </c>
      <c r="G19" s="6" t="s">
        <v>107</v>
      </c>
      <c r="H19" s="6" t="s">
        <v>108</v>
      </c>
      <c r="I19" s="6">
        <v>2018</v>
      </c>
      <c r="J19" s="6" t="s">
        <v>109</v>
      </c>
      <c r="K19" s="6" t="s">
        <v>43</v>
      </c>
      <c r="L19" s="6" t="s">
        <v>110</v>
      </c>
      <c r="M19" s="6" t="s">
        <v>111</v>
      </c>
      <c r="N19" s="6">
        <v>17</v>
      </c>
      <c r="O19" s="7">
        <v>43662.612951388888</v>
      </c>
      <c r="X19" s="6">
        <v>1</v>
      </c>
      <c r="Y19" s="6">
        <v>1</v>
      </c>
      <c r="Z19" s="6">
        <v>0</v>
      </c>
      <c r="AA19" s="6">
        <v>5</v>
      </c>
      <c r="AB19" s="6">
        <v>1</v>
      </c>
    </row>
    <row r="20" spans="1:28" x14ac:dyDescent="0.25">
      <c r="A20" s="6" t="s">
        <v>150</v>
      </c>
      <c r="B20" s="6" t="s">
        <v>156</v>
      </c>
      <c r="C20" s="6" t="s">
        <v>156</v>
      </c>
      <c r="D20" s="6" t="s">
        <v>156</v>
      </c>
      <c r="E20" s="6">
        <v>7</v>
      </c>
      <c r="F20" s="6">
        <v>7</v>
      </c>
      <c r="G20" s="6" t="s">
        <v>54</v>
      </c>
      <c r="H20" s="6" t="s">
        <v>55</v>
      </c>
      <c r="I20" s="6">
        <v>2018</v>
      </c>
      <c r="J20" s="6" t="s">
        <v>56</v>
      </c>
      <c r="K20" s="6" t="s">
        <v>57</v>
      </c>
      <c r="L20" s="6" t="s">
        <v>58</v>
      </c>
      <c r="M20" s="6" t="s">
        <v>59</v>
      </c>
      <c r="N20" s="6">
        <v>7</v>
      </c>
      <c r="O20" s="7">
        <v>43662.612951388888</v>
      </c>
      <c r="X20" s="6">
        <v>7</v>
      </c>
      <c r="Y20" s="6">
        <v>7</v>
      </c>
      <c r="Z20" s="6">
        <v>4</v>
      </c>
      <c r="AA20" s="6">
        <v>2</v>
      </c>
      <c r="AB20" s="6">
        <v>1</v>
      </c>
    </row>
    <row r="21" spans="1:28" x14ac:dyDescent="0.25">
      <c r="A21" s="6" t="s">
        <v>150</v>
      </c>
      <c r="B21" s="6" t="s">
        <v>156</v>
      </c>
      <c r="C21" s="6" t="s">
        <v>156</v>
      </c>
      <c r="D21" s="6" t="s">
        <v>156</v>
      </c>
      <c r="E21" s="6">
        <v>5</v>
      </c>
      <c r="F21" s="6">
        <v>6</v>
      </c>
      <c r="G21" s="6" t="s">
        <v>60</v>
      </c>
      <c r="H21" s="6" t="s">
        <v>61</v>
      </c>
      <c r="I21" s="6">
        <v>2017</v>
      </c>
      <c r="J21" s="6" t="s">
        <v>62</v>
      </c>
      <c r="K21" s="6" t="s">
        <v>43</v>
      </c>
      <c r="L21" s="6" t="s">
        <v>63</v>
      </c>
      <c r="M21" s="6" t="s">
        <v>64</v>
      </c>
      <c r="N21" s="6">
        <v>8</v>
      </c>
      <c r="O21" s="7">
        <v>43662.612951388888</v>
      </c>
      <c r="X21" s="6">
        <v>6</v>
      </c>
      <c r="Y21" s="6">
        <v>3</v>
      </c>
      <c r="Z21" s="6">
        <v>1</v>
      </c>
      <c r="AA21" s="6">
        <v>6</v>
      </c>
      <c r="AB21" s="6">
        <v>2</v>
      </c>
    </row>
    <row r="22" spans="1:28" x14ac:dyDescent="0.25">
      <c r="A22" s="6" t="s">
        <v>150</v>
      </c>
      <c r="B22" s="6" t="s">
        <v>156</v>
      </c>
      <c r="C22" s="6" t="s">
        <v>156</v>
      </c>
      <c r="D22" s="6" t="s">
        <v>156</v>
      </c>
      <c r="E22" s="6">
        <v>1</v>
      </c>
      <c r="F22" s="6">
        <v>0</v>
      </c>
      <c r="G22" s="6" t="s">
        <v>140</v>
      </c>
      <c r="H22" s="6" t="s">
        <v>141</v>
      </c>
      <c r="I22" s="6">
        <v>2017</v>
      </c>
      <c r="J22" s="6" t="s">
        <v>142</v>
      </c>
      <c r="K22" s="6" t="s">
        <v>143</v>
      </c>
      <c r="L22" s="6" t="s">
        <v>144</v>
      </c>
      <c r="N22" s="6">
        <v>25</v>
      </c>
      <c r="O22" s="7">
        <v>43662.612951388888</v>
      </c>
      <c r="X22" s="6">
        <v>0</v>
      </c>
      <c r="Y22" s="6">
        <v>0</v>
      </c>
      <c r="Z22" s="6">
        <v>0</v>
      </c>
      <c r="AA22" s="6">
        <v>2</v>
      </c>
      <c r="AB22" s="6">
        <v>2</v>
      </c>
    </row>
    <row r="23" spans="1:28" x14ac:dyDescent="0.25">
      <c r="A23" s="6" t="s">
        <v>150</v>
      </c>
      <c r="B23" s="6" t="s">
        <v>156</v>
      </c>
      <c r="C23" s="6" t="s">
        <v>156</v>
      </c>
      <c r="D23" s="6" t="s">
        <v>156</v>
      </c>
      <c r="E23" s="6">
        <v>15</v>
      </c>
      <c r="F23" s="6">
        <v>17</v>
      </c>
      <c r="G23" s="6" t="s">
        <v>35</v>
      </c>
      <c r="H23" s="6" t="s">
        <v>36</v>
      </c>
      <c r="I23" s="6">
        <v>2017</v>
      </c>
      <c r="J23" s="6" t="s">
        <v>37</v>
      </c>
      <c r="K23" s="6" t="s">
        <v>31</v>
      </c>
      <c r="L23" s="6" t="s">
        <v>38</v>
      </c>
      <c r="M23" s="6" t="s">
        <v>39</v>
      </c>
      <c r="N23" s="6">
        <v>3</v>
      </c>
      <c r="O23" s="7">
        <v>43662.612951388888</v>
      </c>
      <c r="P23" s="6" t="s">
        <v>34</v>
      </c>
      <c r="X23" s="6">
        <v>17</v>
      </c>
      <c r="Y23" s="6">
        <v>8.5</v>
      </c>
      <c r="Z23" s="6">
        <v>6</v>
      </c>
      <c r="AA23" s="6">
        <v>3</v>
      </c>
      <c r="AB23" s="6">
        <v>2</v>
      </c>
    </row>
    <row r="24" spans="1:28" x14ac:dyDescent="0.25">
      <c r="A24" s="6" t="s">
        <v>150</v>
      </c>
      <c r="B24" s="6" t="s">
        <v>156</v>
      </c>
      <c r="C24" s="6" t="s">
        <v>156</v>
      </c>
      <c r="D24" s="6" t="s">
        <v>156</v>
      </c>
      <c r="E24" s="6">
        <v>58</v>
      </c>
      <c r="F24" s="6">
        <v>64</v>
      </c>
      <c r="G24" s="6" t="s">
        <v>22</v>
      </c>
      <c r="H24" s="6" t="s">
        <v>23</v>
      </c>
      <c r="I24" s="6">
        <v>2017</v>
      </c>
      <c r="J24" s="6" t="s">
        <v>24</v>
      </c>
      <c r="K24" s="6" t="s">
        <v>25</v>
      </c>
      <c r="L24" s="6" t="s">
        <v>26</v>
      </c>
      <c r="M24" s="6" t="s">
        <v>27</v>
      </c>
      <c r="N24" s="6">
        <v>1</v>
      </c>
      <c r="O24" s="7">
        <v>43662.612951388888</v>
      </c>
      <c r="X24" s="6">
        <v>64</v>
      </c>
      <c r="Y24" s="6">
        <v>32</v>
      </c>
      <c r="Z24" s="6">
        <v>21</v>
      </c>
      <c r="AA24" s="6">
        <v>3</v>
      </c>
      <c r="AB24" s="6">
        <v>2</v>
      </c>
    </row>
    <row r="25" spans="1:28" x14ac:dyDescent="0.25">
      <c r="A25" s="6" t="s">
        <v>152</v>
      </c>
      <c r="B25" s="6" t="s">
        <v>165</v>
      </c>
      <c r="C25" s="6" t="s">
        <v>165</v>
      </c>
      <c r="D25" s="6" t="s">
        <v>156</v>
      </c>
      <c r="E25" s="6" t="s">
        <v>164</v>
      </c>
      <c r="F25" s="6">
        <v>6</v>
      </c>
      <c r="G25" s="6" t="s">
        <v>76</v>
      </c>
      <c r="H25" s="6" t="s">
        <v>77</v>
      </c>
      <c r="I25" s="6">
        <v>2017</v>
      </c>
      <c r="J25" s="6" t="s">
        <v>78</v>
      </c>
      <c r="K25" s="6" t="s">
        <v>25</v>
      </c>
      <c r="L25" s="6" t="s">
        <v>79</v>
      </c>
      <c r="M25" s="6" t="s">
        <v>80</v>
      </c>
      <c r="N25" s="6">
        <v>11</v>
      </c>
      <c r="O25" s="7">
        <v>43662.612951388888</v>
      </c>
      <c r="X25" s="6">
        <v>6</v>
      </c>
      <c r="Y25" s="6">
        <v>3</v>
      </c>
      <c r="Z25" s="6">
        <v>2</v>
      </c>
      <c r="AA25" s="6">
        <v>3</v>
      </c>
      <c r="AB25" s="6">
        <v>2</v>
      </c>
    </row>
    <row r="26" spans="1:28" x14ac:dyDescent="0.25">
      <c r="A26" s="6" t="s">
        <v>150</v>
      </c>
      <c r="B26" s="6" t="s">
        <v>156</v>
      </c>
      <c r="C26" s="6" t="s">
        <v>156</v>
      </c>
      <c r="D26" s="6" t="s">
        <v>156</v>
      </c>
      <c r="E26" s="6">
        <v>15</v>
      </c>
      <c r="F26" s="6">
        <v>18</v>
      </c>
      <c r="G26" s="6" t="s">
        <v>28</v>
      </c>
      <c r="H26" s="6" t="s">
        <v>29</v>
      </c>
      <c r="I26" s="6">
        <v>2017</v>
      </c>
      <c r="J26" s="6" t="s">
        <v>30</v>
      </c>
      <c r="K26" s="6" t="s">
        <v>31</v>
      </c>
      <c r="L26" s="6" t="s">
        <v>32</v>
      </c>
      <c r="M26" s="6" t="s">
        <v>33</v>
      </c>
      <c r="N26" s="6">
        <v>2</v>
      </c>
      <c r="O26" s="7">
        <v>43662.612951388888</v>
      </c>
      <c r="P26" s="6" t="s">
        <v>34</v>
      </c>
      <c r="X26" s="6">
        <v>18</v>
      </c>
      <c r="Y26" s="6">
        <v>9</v>
      </c>
      <c r="Z26" s="6">
        <v>3</v>
      </c>
      <c r="AA26" s="6">
        <v>7</v>
      </c>
      <c r="AB26" s="6">
        <v>2</v>
      </c>
    </row>
    <row r="27" spans="1:28" x14ac:dyDescent="0.25">
      <c r="A27" s="6" t="s">
        <v>150</v>
      </c>
      <c r="B27" s="6" t="s">
        <v>156</v>
      </c>
      <c r="C27" s="6" t="s">
        <v>156</v>
      </c>
      <c r="D27" s="6" t="s">
        <v>156</v>
      </c>
      <c r="E27" s="6">
        <v>3</v>
      </c>
      <c r="F27" s="6">
        <v>3</v>
      </c>
      <c r="G27" s="6" t="s">
        <v>71</v>
      </c>
      <c r="H27" s="6" t="s">
        <v>72</v>
      </c>
      <c r="I27" s="6">
        <v>2017</v>
      </c>
      <c r="J27" s="6" t="s">
        <v>73</v>
      </c>
      <c r="K27" s="6" t="s">
        <v>31</v>
      </c>
      <c r="L27" s="6" t="s">
        <v>74</v>
      </c>
      <c r="M27" s="6" t="s">
        <v>75</v>
      </c>
      <c r="N27" s="6">
        <v>10</v>
      </c>
      <c r="O27" s="7">
        <v>43662.612951388888</v>
      </c>
      <c r="P27" s="6" t="s">
        <v>34</v>
      </c>
      <c r="X27" s="6">
        <v>3</v>
      </c>
      <c r="Y27" s="6">
        <v>1.5</v>
      </c>
      <c r="Z27" s="6">
        <v>1</v>
      </c>
      <c r="AA27" s="6">
        <v>5</v>
      </c>
      <c r="AB27" s="6">
        <v>2</v>
      </c>
    </row>
    <row r="28" spans="1:28" x14ac:dyDescent="0.25">
      <c r="A28" s="6" t="s">
        <v>150</v>
      </c>
      <c r="B28" s="6" t="s">
        <v>156</v>
      </c>
      <c r="C28" s="6" t="s">
        <v>156</v>
      </c>
      <c r="D28" s="6" t="s">
        <v>165</v>
      </c>
      <c r="E28" s="6">
        <v>32</v>
      </c>
      <c r="G28" s="6" t="s">
        <v>160</v>
      </c>
      <c r="H28" s="6" t="s">
        <v>157</v>
      </c>
      <c r="I28" s="6">
        <v>2017</v>
      </c>
      <c r="J28" s="6" t="s">
        <v>161</v>
      </c>
    </row>
    <row r="29" spans="1:28" x14ac:dyDescent="0.25">
      <c r="A29" s="6" t="s">
        <v>150</v>
      </c>
      <c r="B29" s="6" t="s">
        <v>156</v>
      </c>
      <c r="C29" s="6" t="s">
        <v>156</v>
      </c>
      <c r="D29" s="6" t="s">
        <v>165</v>
      </c>
      <c r="E29" s="6">
        <v>9</v>
      </c>
      <c r="G29" s="6" t="s">
        <v>159</v>
      </c>
      <c r="H29" s="6" t="s">
        <v>158</v>
      </c>
      <c r="I29" s="6">
        <v>2017</v>
      </c>
      <c r="J29" s="6" t="s">
        <v>161</v>
      </c>
    </row>
  </sheetData>
  <autoFilter ref="A1:AB29"/>
  <sortState ref="A2:AB27">
    <sortCondition descending="1" ref="I2:I27"/>
    <sortCondition ref="H2:H27"/>
    <sortCondition ref="G2:G27"/>
  </sortState>
  <hyperlinks>
    <hyperlink ref="L7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workbookViewId="0">
      <selection activeCell="A2" sqref="A2:A5"/>
    </sheetView>
  </sheetViews>
  <sheetFormatPr defaultRowHeight="15" x14ac:dyDescent="0.25"/>
  <cols>
    <col min="1" max="1" width="20.7109375" customWidth="1"/>
    <col min="2" max="2" width="13.42578125" bestFit="1" customWidth="1"/>
    <col min="3" max="3" width="11.5703125" customWidth="1"/>
  </cols>
  <sheetData>
    <row r="2" spans="1:3" x14ac:dyDescent="0.25">
      <c r="A2" s="15" t="s">
        <v>513</v>
      </c>
    </row>
    <row r="3" spans="1:3" x14ac:dyDescent="0.25">
      <c r="A3" s="10" t="s">
        <v>515</v>
      </c>
    </row>
    <row r="4" spans="1:3" x14ac:dyDescent="0.25">
      <c r="A4" s="11" t="s">
        <v>514</v>
      </c>
    </row>
    <row r="5" spans="1:3" x14ac:dyDescent="0.25">
      <c r="A5" s="33" t="s">
        <v>526</v>
      </c>
    </row>
    <row r="7" spans="1:3" x14ac:dyDescent="0.25">
      <c r="A7" s="3" t="s">
        <v>166</v>
      </c>
      <c r="B7" t="s">
        <v>168</v>
      </c>
      <c r="C7" s="17" t="s">
        <v>517</v>
      </c>
    </row>
    <row r="8" spans="1:3" x14ac:dyDescent="0.25">
      <c r="A8" s="4" t="s">
        <v>150</v>
      </c>
      <c r="B8" s="5">
        <v>19</v>
      </c>
      <c r="C8" s="16">
        <f>(19/26)*100</f>
        <v>73.076923076923066</v>
      </c>
    </row>
    <row r="9" spans="1:3" x14ac:dyDescent="0.25">
      <c r="A9" s="4" t="s">
        <v>152</v>
      </c>
      <c r="B9" s="5">
        <v>2</v>
      </c>
      <c r="C9" s="16">
        <f>(2/26)*100</f>
        <v>7.6923076923076925</v>
      </c>
    </row>
    <row r="10" spans="1:3" x14ac:dyDescent="0.25">
      <c r="A10" s="4" t="s">
        <v>153</v>
      </c>
      <c r="B10" s="5">
        <v>3</v>
      </c>
      <c r="C10" s="16">
        <f>(3/26)*100</f>
        <v>11.538461538461538</v>
      </c>
    </row>
    <row r="11" spans="1:3" x14ac:dyDescent="0.25">
      <c r="A11" s="4" t="s">
        <v>151</v>
      </c>
      <c r="B11" s="5">
        <v>2</v>
      </c>
      <c r="C11" s="16">
        <f>(2/26)*100</f>
        <v>7.6923076923076925</v>
      </c>
    </row>
    <row r="12" spans="1:3" x14ac:dyDescent="0.25">
      <c r="A12" s="4" t="s">
        <v>167</v>
      </c>
      <c r="B12" s="5">
        <v>26</v>
      </c>
      <c r="C12" s="16"/>
    </row>
    <row r="17" spans="1:3" x14ac:dyDescent="0.25">
      <c r="A17" s="4"/>
    </row>
    <row r="18" spans="1:3" x14ac:dyDescent="0.25">
      <c r="A18" s="4"/>
    </row>
    <row r="19" spans="1:3" x14ac:dyDescent="0.25">
      <c r="A19" s="4"/>
    </row>
    <row r="20" spans="1:3" x14ac:dyDescent="0.25">
      <c r="A20" s="4"/>
    </row>
    <row r="21" spans="1:3" x14ac:dyDescent="0.25">
      <c r="A21" s="4"/>
    </row>
    <row r="22" spans="1:3" x14ac:dyDescent="0.25">
      <c r="A22" s="4"/>
    </row>
    <row r="23" spans="1:3" x14ac:dyDescent="0.25">
      <c r="A23" s="4"/>
      <c r="C23" s="16"/>
    </row>
  </sheetData>
  <hyperlinks>
    <hyperlink ref="A5" r:id="rId2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opLeftCell="A16" workbookViewId="0">
      <selection activeCell="B27" sqref="B27"/>
    </sheetView>
  </sheetViews>
  <sheetFormatPr defaultRowHeight="15" x14ac:dyDescent="0.25"/>
  <cols>
    <col min="1" max="2" width="26.42578125" style="6" customWidth="1"/>
    <col min="3" max="3" width="14.42578125" style="6" customWidth="1"/>
    <col min="4" max="4" width="18.7109375" style="6" customWidth="1"/>
    <col min="5" max="5" width="14.42578125" style="6" customWidth="1"/>
    <col min="6" max="7" width="9.140625" style="6"/>
    <col min="8" max="8" width="43.5703125" style="6" customWidth="1"/>
    <col min="9" max="9" width="9.140625" style="6"/>
    <col min="10" max="10" width="32.28515625" style="6" customWidth="1"/>
    <col min="11" max="11" width="24.7109375" style="6" customWidth="1"/>
    <col min="12" max="13" width="32.85546875" style="6" customWidth="1"/>
    <col min="14" max="15" width="9.140625" style="6"/>
    <col min="16" max="16" width="10.5703125" style="6" customWidth="1"/>
    <col min="17" max="16384" width="9.140625" style="6"/>
  </cols>
  <sheetData>
    <row r="1" spans="1:29" x14ac:dyDescent="0.25">
      <c r="A1" s="6" t="s">
        <v>149</v>
      </c>
      <c r="B1" s="6" t="s">
        <v>518</v>
      </c>
      <c r="C1" s="6" t="s">
        <v>154</v>
      </c>
      <c r="D1" s="6" t="s">
        <v>469</v>
      </c>
      <c r="E1" s="6" t="s">
        <v>163</v>
      </c>
      <c r="F1" s="6" t="s">
        <v>162</v>
      </c>
      <c r="G1" s="6" t="s">
        <v>0</v>
      </c>
      <c r="H1" s="6" t="s">
        <v>1</v>
      </c>
      <c r="I1" s="6" t="s">
        <v>2</v>
      </c>
      <c r="J1" s="6" t="s">
        <v>3</v>
      </c>
      <c r="K1" s="6" t="s">
        <v>4</v>
      </c>
      <c r="L1" s="6" t="s">
        <v>5</v>
      </c>
      <c r="M1" s="6" t="s">
        <v>337</v>
      </c>
      <c r="N1" s="6" t="s">
        <v>6</v>
      </c>
      <c r="O1" s="6" t="s">
        <v>7</v>
      </c>
      <c r="P1" s="6" t="s">
        <v>8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13</v>
      </c>
      <c r="V1" s="6" t="s">
        <v>14</v>
      </c>
      <c r="W1" s="6" t="s">
        <v>15</v>
      </c>
      <c r="X1" s="6" t="s">
        <v>16</v>
      </c>
      <c r="Y1" s="6" t="s">
        <v>17</v>
      </c>
      <c r="Z1" s="6" t="s">
        <v>18</v>
      </c>
      <c r="AA1" s="6" t="s">
        <v>19</v>
      </c>
      <c r="AB1" s="6" t="s">
        <v>20</v>
      </c>
      <c r="AC1" s="6" t="s">
        <v>21</v>
      </c>
    </row>
    <row r="2" spans="1:29" x14ac:dyDescent="0.25">
      <c r="A2" s="6" t="s">
        <v>150</v>
      </c>
      <c r="B2" s="6" t="s">
        <v>156</v>
      </c>
      <c r="C2" s="6" t="s">
        <v>156</v>
      </c>
      <c r="D2" s="6" t="s">
        <v>156</v>
      </c>
      <c r="E2" s="6">
        <v>1</v>
      </c>
      <c r="F2" s="6">
        <v>1</v>
      </c>
      <c r="G2" s="6" t="s">
        <v>270</v>
      </c>
      <c r="H2" s="6" t="s">
        <v>271</v>
      </c>
      <c r="I2" s="6">
        <v>2019</v>
      </c>
      <c r="J2" s="6" t="s">
        <v>235</v>
      </c>
      <c r="K2" s="6" t="s">
        <v>272</v>
      </c>
      <c r="L2" s="6" t="s">
        <v>273</v>
      </c>
      <c r="N2" s="6" t="s">
        <v>274</v>
      </c>
      <c r="O2" s="6">
        <v>20</v>
      </c>
      <c r="P2" s="7">
        <v>43662.628668981481</v>
      </c>
      <c r="Q2" s="6" t="s">
        <v>34</v>
      </c>
      <c r="Y2" s="6">
        <v>1</v>
      </c>
      <c r="Z2" s="6">
        <v>1</v>
      </c>
      <c r="AA2" s="6">
        <v>1</v>
      </c>
      <c r="AB2" s="6">
        <v>2</v>
      </c>
      <c r="AC2" s="6">
        <v>1</v>
      </c>
    </row>
    <row r="3" spans="1:29" x14ac:dyDescent="0.25">
      <c r="A3" s="6" t="s">
        <v>150</v>
      </c>
      <c r="B3" s="6" t="s">
        <v>156</v>
      </c>
      <c r="C3" s="6" t="s">
        <v>156</v>
      </c>
      <c r="D3" s="6" t="s">
        <v>156</v>
      </c>
      <c r="E3" s="6">
        <v>2</v>
      </c>
      <c r="F3" s="6">
        <v>3</v>
      </c>
      <c r="G3" s="6" t="s">
        <v>238</v>
      </c>
      <c r="H3" s="6" t="s">
        <v>239</v>
      </c>
      <c r="I3" s="6">
        <v>2019</v>
      </c>
      <c r="J3" s="6" t="s">
        <v>240</v>
      </c>
      <c r="K3" s="6" t="s">
        <v>57</v>
      </c>
      <c r="L3" s="6" t="s">
        <v>241</v>
      </c>
      <c r="N3" s="6" t="s">
        <v>242</v>
      </c>
      <c r="O3" s="6">
        <v>14</v>
      </c>
      <c r="P3" s="7">
        <v>43662.628668981481</v>
      </c>
      <c r="Q3" s="6" t="s">
        <v>34</v>
      </c>
      <c r="Y3" s="6">
        <v>3</v>
      </c>
      <c r="Z3" s="6">
        <v>3</v>
      </c>
      <c r="AA3" s="6">
        <v>1</v>
      </c>
      <c r="AB3" s="6">
        <v>6</v>
      </c>
      <c r="AC3" s="6">
        <v>1</v>
      </c>
    </row>
    <row r="4" spans="1:29" x14ac:dyDescent="0.25">
      <c r="A4" s="6" t="s">
        <v>152</v>
      </c>
      <c r="B4" s="6" t="s">
        <v>165</v>
      </c>
      <c r="C4" s="6" t="s">
        <v>165</v>
      </c>
      <c r="D4" s="6" t="s">
        <v>156</v>
      </c>
      <c r="E4" s="6" t="s">
        <v>164</v>
      </c>
      <c r="F4" s="6">
        <v>0</v>
      </c>
      <c r="G4" s="6" t="s">
        <v>291</v>
      </c>
      <c r="H4" s="6" t="s">
        <v>292</v>
      </c>
      <c r="I4" s="6">
        <v>2019</v>
      </c>
      <c r="K4" s="6" t="s">
        <v>293</v>
      </c>
      <c r="L4" s="6" t="s">
        <v>294</v>
      </c>
      <c r="O4" s="6">
        <v>25</v>
      </c>
      <c r="P4" s="7">
        <v>43662.628668981481</v>
      </c>
      <c r="Q4" s="6" t="s">
        <v>260</v>
      </c>
      <c r="Y4" s="6">
        <v>0</v>
      </c>
      <c r="Z4" s="6">
        <v>0</v>
      </c>
      <c r="AA4" s="6">
        <v>0</v>
      </c>
      <c r="AB4" s="6">
        <v>1</v>
      </c>
      <c r="AC4" s="6">
        <v>1</v>
      </c>
    </row>
    <row r="5" spans="1:29" x14ac:dyDescent="0.25">
      <c r="A5" s="6" t="s">
        <v>150</v>
      </c>
      <c r="B5" s="6" t="s">
        <v>156</v>
      </c>
      <c r="C5" s="6" t="s">
        <v>156</v>
      </c>
      <c r="D5" s="6" t="s">
        <v>156</v>
      </c>
      <c r="E5" s="6">
        <v>0</v>
      </c>
      <c r="F5" s="6">
        <v>0</v>
      </c>
      <c r="G5" s="6" t="s">
        <v>318</v>
      </c>
      <c r="H5" s="6" t="s">
        <v>292</v>
      </c>
      <c r="I5" s="6">
        <v>2019</v>
      </c>
      <c r="J5" s="6" t="s">
        <v>319</v>
      </c>
      <c r="K5" s="6" t="s">
        <v>320</v>
      </c>
      <c r="L5" s="6" t="s">
        <v>321</v>
      </c>
      <c r="O5" s="6">
        <v>32</v>
      </c>
      <c r="P5" s="7">
        <v>43662.628668981481</v>
      </c>
      <c r="Q5" s="6" t="s">
        <v>34</v>
      </c>
      <c r="Y5" s="6">
        <v>0</v>
      </c>
      <c r="Z5" s="6">
        <v>0</v>
      </c>
      <c r="AA5" s="6">
        <v>0</v>
      </c>
      <c r="AB5" s="6">
        <v>2</v>
      </c>
      <c r="AC5" s="6">
        <v>1</v>
      </c>
    </row>
    <row r="6" spans="1:29" x14ac:dyDescent="0.25">
      <c r="A6" s="6" t="s">
        <v>150</v>
      </c>
      <c r="B6" s="6" t="s">
        <v>156</v>
      </c>
      <c r="C6" s="6" t="s">
        <v>156</v>
      </c>
      <c r="D6" s="6" t="s">
        <v>156</v>
      </c>
      <c r="E6" s="6">
        <v>0</v>
      </c>
      <c r="F6" s="6">
        <v>0</v>
      </c>
      <c r="G6" s="6" t="s">
        <v>295</v>
      </c>
      <c r="H6" s="6" t="s">
        <v>296</v>
      </c>
      <c r="I6" s="6">
        <v>2019</v>
      </c>
      <c r="J6" s="6" t="s">
        <v>297</v>
      </c>
      <c r="K6" s="6" t="s">
        <v>143</v>
      </c>
      <c r="L6" s="6" t="s">
        <v>298</v>
      </c>
      <c r="O6" s="6">
        <v>26</v>
      </c>
      <c r="P6" s="7">
        <v>43662.628668981481</v>
      </c>
      <c r="Q6" s="6" t="s">
        <v>34</v>
      </c>
      <c r="Y6" s="6">
        <v>0</v>
      </c>
      <c r="Z6" s="6">
        <v>0</v>
      </c>
      <c r="AA6" s="6">
        <v>0</v>
      </c>
      <c r="AB6" s="6">
        <v>3</v>
      </c>
      <c r="AC6" s="6">
        <v>1</v>
      </c>
    </row>
    <row r="7" spans="1:29" x14ac:dyDescent="0.25">
      <c r="A7" s="6" t="s">
        <v>150</v>
      </c>
      <c r="B7" s="6" t="s">
        <v>165</v>
      </c>
      <c r="C7" s="6" t="s">
        <v>165</v>
      </c>
      <c r="D7" s="6" t="s">
        <v>156</v>
      </c>
      <c r="E7" s="6" t="s">
        <v>164</v>
      </c>
      <c r="F7" s="6">
        <v>0</v>
      </c>
      <c r="G7" s="6" t="s">
        <v>314</v>
      </c>
      <c r="H7" s="6" t="s">
        <v>315</v>
      </c>
      <c r="I7" s="6">
        <v>2018</v>
      </c>
      <c r="J7" s="6" t="s">
        <v>316</v>
      </c>
      <c r="K7" s="6" t="s">
        <v>177</v>
      </c>
      <c r="L7" s="6" t="s">
        <v>317</v>
      </c>
      <c r="O7" s="6">
        <v>31</v>
      </c>
      <c r="P7" s="7">
        <v>43662.628668981481</v>
      </c>
      <c r="Y7" s="6">
        <v>0</v>
      </c>
      <c r="Z7" s="6">
        <v>0</v>
      </c>
      <c r="AA7" s="6">
        <v>0</v>
      </c>
      <c r="AB7" s="6">
        <v>2</v>
      </c>
      <c r="AC7" s="6">
        <v>1</v>
      </c>
    </row>
    <row r="8" spans="1:29" x14ac:dyDescent="0.25">
      <c r="A8" s="6" t="s">
        <v>150</v>
      </c>
      <c r="B8" s="6" t="s">
        <v>156</v>
      </c>
      <c r="C8" s="6" t="s">
        <v>156</v>
      </c>
      <c r="D8" s="6" t="s">
        <v>156</v>
      </c>
      <c r="E8" s="6">
        <v>1</v>
      </c>
      <c r="F8" s="6">
        <v>1</v>
      </c>
      <c r="G8" s="6" t="s">
        <v>266</v>
      </c>
      <c r="H8" s="6" t="s">
        <v>267</v>
      </c>
      <c r="I8" s="6">
        <v>2018</v>
      </c>
      <c r="J8" s="6" t="s">
        <v>197</v>
      </c>
      <c r="K8" s="6" t="s">
        <v>177</v>
      </c>
      <c r="L8" s="8" t="s">
        <v>268</v>
      </c>
      <c r="N8" s="6" t="s">
        <v>269</v>
      </c>
      <c r="O8" s="6">
        <v>19</v>
      </c>
      <c r="P8" s="7">
        <v>43662.628668981481</v>
      </c>
      <c r="Y8" s="6">
        <v>1</v>
      </c>
      <c r="Z8" s="6">
        <v>1</v>
      </c>
      <c r="AA8" s="6">
        <v>1</v>
      </c>
      <c r="AB8" s="6">
        <v>2</v>
      </c>
      <c r="AC8" s="6">
        <v>1</v>
      </c>
    </row>
    <row r="9" spans="1:29" x14ac:dyDescent="0.25">
      <c r="A9" s="6" t="s">
        <v>151</v>
      </c>
      <c r="B9" s="6" t="s">
        <v>165</v>
      </c>
      <c r="C9" s="6" t="s">
        <v>165</v>
      </c>
      <c r="D9" s="6" t="s">
        <v>156</v>
      </c>
      <c r="E9" s="6" t="s">
        <v>164</v>
      </c>
      <c r="F9" s="6">
        <v>0</v>
      </c>
      <c r="G9" s="6" t="s">
        <v>324</v>
      </c>
      <c r="H9" s="6" t="s">
        <v>325</v>
      </c>
      <c r="I9" s="6">
        <v>2018</v>
      </c>
      <c r="K9" s="6" t="s">
        <v>326</v>
      </c>
      <c r="L9" s="8" t="s">
        <v>327</v>
      </c>
      <c r="O9" s="6">
        <v>34</v>
      </c>
      <c r="P9" s="7">
        <v>43662.628668981481</v>
      </c>
      <c r="Y9" s="6">
        <v>0</v>
      </c>
      <c r="Z9" s="6">
        <v>0</v>
      </c>
      <c r="AA9" s="6">
        <v>0</v>
      </c>
      <c r="AB9" s="6">
        <v>1</v>
      </c>
      <c r="AC9" s="6">
        <v>1</v>
      </c>
    </row>
    <row r="10" spans="1:29" x14ac:dyDescent="0.25">
      <c r="A10" s="6" t="s">
        <v>150</v>
      </c>
      <c r="B10" s="6" t="s">
        <v>156</v>
      </c>
      <c r="C10" s="6" t="s">
        <v>156</v>
      </c>
      <c r="D10" s="6" t="s">
        <v>156</v>
      </c>
      <c r="E10" s="6">
        <v>2</v>
      </c>
      <c r="F10" s="6">
        <v>2</v>
      </c>
      <c r="G10" s="6" t="s">
        <v>233</v>
      </c>
      <c r="H10" s="6" t="s">
        <v>234</v>
      </c>
      <c r="I10" s="6">
        <v>2018</v>
      </c>
      <c r="J10" s="6" t="s">
        <v>235</v>
      </c>
      <c r="K10" s="6" t="s">
        <v>213</v>
      </c>
      <c r="L10" s="8" t="s">
        <v>236</v>
      </c>
      <c r="N10" s="6" t="s">
        <v>237</v>
      </c>
      <c r="O10" s="6">
        <v>13</v>
      </c>
      <c r="P10" s="7">
        <v>43662.628668981481</v>
      </c>
      <c r="Q10" s="6" t="s">
        <v>34</v>
      </c>
      <c r="Y10" s="6">
        <v>2</v>
      </c>
      <c r="Z10" s="6">
        <v>2</v>
      </c>
      <c r="AA10" s="6">
        <v>1</v>
      </c>
      <c r="AB10" s="6">
        <v>3</v>
      </c>
      <c r="AC10" s="6">
        <v>1</v>
      </c>
    </row>
    <row r="11" spans="1:29" x14ac:dyDescent="0.25">
      <c r="A11" s="6" t="s">
        <v>150</v>
      </c>
      <c r="B11" s="6" t="s">
        <v>156</v>
      </c>
      <c r="C11" s="6" t="s">
        <v>156</v>
      </c>
      <c r="D11" s="6" t="s">
        <v>156</v>
      </c>
      <c r="E11" s="6">
        <v>2</v>
      </c>
      <c r="F11" s="6">
        <v>2</v>
      </c>
      <c r="G11" s="6" t="s">
        <v>249</v>
      </c>
      <c r="H11" s="6" t="s">
        <v>250</v>
      </c>
      <c r="I11" s="6">
        <v>2018</v>
      </c>
      <c r="J11" s="6" t="s">
        <v>251</v>
      </c>
      <c r="K11" s="6" t="s">
        <v>25</v>
      </c>
      <c r="L11" s="8" t="s">
        <v>252</v>
      </c>
      <c r="M11" s="8"/>
      <c r="N11" s="6" t="s">
        <v>253</v>
      </c>
      <c r="O11" s="6">
        <v>16</v>
      </c>
      <c r="P11" s="7">
        <v>43662.628668981481</v>
      </c>
      <c r="Y11" s="6">
        <v>2</v>
      </c>
      <c r="Z11" s="6">
        <v>2</v>
      </c>
      <c r="AA11" s="6">
        <v>1</v>
      </c>
      <c r="AB11" s="6">
        <v>4</v>
      </c>
      <c r="AC11" s="6">
        <v>1</v>
      </c>
    </row>
    <row r="12" spans="1:29" x14ac:dyDescent="0.25">
      <c r="A12" s="6" t="s">
        <v>150</v>
      </c>
      <c r="B12" s="6" t="s">
        <v>156</v>
      </c>
      <c r="C12" s="6" t="s">
        <v>156</v>
      </c>
      <c r="D12" s="6" t="s">
        <v>156</v>
      </c>
      <c r="E12" s="6">
        <v>2</v>
      </c>
      <c r="F12" s="6">
        <v>3</v>
      </c>
      <c r="G12" s="6" t="s">
        <v>221</v>
      </c>
      <c r="H12" s="6" t="s">
        <v>222</v>
      </c>
      <c r="I12" s="6">
        <v>2018</v>
      </c>
      <c r="J12" s="6" t="s">
        <v>223</v>
      </c>
      <c r="K12" s="6" t="s">
        <v>224</v>
      </c>
      <c r="L12" s="8" t="s">
        <v>225</v>
      </c>
      <c r="M12" s="8"/>
      <c r="N12" s="6" t="s">
        <v>226</v>
      </c>
      <c r="O12" s="6">
        <v>11</v>
      </c>
      <c r="P12" s="7">
        <v>43662.628668981481</v>
      </c>
      <c r="Q12" s="6" t="s">
        <v>34</v>
      </c>
      <c r="Y12" s="6">
        <v>3</v>
      </c>
      <c r="Z12" s="6">
        <v>3</v>
      </c>
      <c r="AA12" s="6">
        <v>1</v>
      </c>
      <c r="AB12" s="6">
        <v>5</v>
      </c>
      <c r="AC12" s="6">
        <v>1</v>
      </c>
    </row>
    <row r="13" spans="1:29" x14ac:dyDescent="0.25">
      <c r="A13" s="6" t="s">
        <v>150</v>
      </c>
      <c r="B13" s="6" t="s">
        <v>156</v>
      </c>
      <c r="C13" s="6" t="s">
        <v>156</v>
      </c>
      <c r="D13" s="6" t="s">
        <v>156</v>
      </c>
      <c r="E13" s="6">
        <v>8</v>
      </c>
      <c r="F13" s="6">
        <v>11</v>
      </c>
      <c r="G13" s="6" t="s">
        <v>185</v>
      </c>
      <c r="H13" s="6" t="s">
        <v>186</v>
      </c>
      <c r="I13" s="6">
        <v>2017</v>
      </c>
      <c r="K13" s="6" t="s">
        <v>187</v>
      </c>
      <c r="L13" s="6" t="s">
        <v>188</v>
      </c>
      <c r="N13" s="6" t="s">
        <v>189</v>
      </c>
      <c r="O13" s="6">
        <v>4</v>
      </c>
      <c r="P13" s="7">
        <v>43662.628668981481</v>
      </c>
      <c r="Y13" s="6">
        <v>11</v>
      </c>
      <c r="Z13" s="6">
        <v>5.5</v>
      </c>
      <c r="AA13" s="6">
        <v>4</v>
      </c>
      <c r="AB13" s="6">
        <v>3</v>
      </c>
      <c r="AC13" s="6">
        <v>2</v>
      </c>
    </row>
    <row r="14" spans="1:29" x14ac:dyDescent="0.25">
      <c r="A14" s="6" t="s">
        <v>150</v>
      </c>
      <c r="B14" s="6" t="s">
        <v>156</v>
      </c>
      <c r="C14" s="6" t="s">
        <v>156</v>
      </c>
      <c r="D14" s="6" t="s">
        <v>156</v>
      </c>
      <c r="E14" s="6">
        <v>2</v>
      </c>
      <c r="F14" s="6">
        <v>4</v>
      </c>
      <c r="G14" s="6" t="s">
        <v>227</v>
      </c>
      <c r="H14" s="6" t="s">
        <v>228</v>
      </c>
      <c r="I14" s="6">
        <v>2017</v>
      </c>
      <c r="J14" s="6" t="s">
        <v>229</v>
      </c>
      <c r="K14" s="6" t="s">
        <v>230</v>
      </c>
      <c r="L14" s="6" t="s">
        <v>231</v>
      </c>
      <c r="N14" s="6" t="s">
        <v>232</v>
      </c>
      <c r="O14" s="6">
        <v>12</v>
      </c>
      <c r="P14" s="7">
        <v>43662.628668981481</v>
      </c>
      <c r="Y14" s="6">
        <v>4</v>
      </c>
      <c r="Z14" s="6">
        <v>2</v>
      </c>
      <c r="AA14" s="6">
        <v>2</v>
      </c>
      <c r="AB14" s="6">
        <v>2</v>
      </c>
      <c r="AC14" s="6">
        <v>2</v>
      </c>
    </row>
    <row r="15" spans="1:29" x14ac:dyDescent="0.25">
      <c r="A15" s="6" t="s">
        <v>339</v>
      </c>
      <c r="B15" s="6" t="s">
        <v>156</v>
      </c>
      <c r="C15" s="6" t="s">
        <v>156</v>
      </c>
      <c r="D15" s="6" t="s">
        <v>156</v>
      </c>
      <c r="E15" s="6">
        <v>2</v>
      </c>
      <c r="F15" s="6">
        <v>2</v>
      </c>
      <c r="G15" s="6" t="s">
        <v>243</v>
      </c>
      <c r="H15" s="6" t="s">
        <v>244</v>
      </c>
      <c r="I15" s="6">
        <v>2017</v>
      </c>
      <c r="J15" s="6" t="s">
        <v>245</v>
      </c>
      <c r="K15" s="6" t="s">
        <v>246</v>
      </c>
      <c r="L15" s="6" t="s">
        <v>247</v>
      </c>
      <c r="N15" s="6" t="s">
        <v>248</v>
      </c>
      <c r="O15" s="6">
        <v>15</v>
      </c>
      <c r="P15" s="7">
        <v>43662.628668981481</v>
      </c>
      <c r="Y15" s="6">
        <v>2</v>
      </c>
      <c r="Z15" s="6">
        <v>1</v>
      </c>
      <c r="AA15" s="6">
        <v>1</v>
      </c>
      <c r="AB15" s="6">
        <v>4</v>
      </c>
      <c r="AC15" s="6">
        <v>2</v>
      </c>
    </row>
    <row r="16" spans="1:29" x14ac:dyDescent="0.25">
      <c r="A16" s="6" t="s">
        <v>150</v>
      </c>
      <c r="B16" s="6" t="s">
        <v>156</v>
      </c>
      <c r="C16" s="6" t="s">
        <v>156</v>
      </c>
      <c r="D16" s="6" t="s">
        <v>156</v>
      </c>
      <c r="E16" s="6">
        <v>8</v>
      </c>
      <c r="F16" s="6">
        <v>9</v>
      </c>
      <c r="G16" s="6" t="s">
        <v>210</v>
      </c>
      <c r="H16" s="6" t="s">
        <v>211</v>
      </c>
      <c r="I16" s="6">
        <v>2017</v>
      </c>
      <c r="J16" s="6" t="s">
        <v>212</v>
      </c>
      <c r="K16" s="6" t="s">
        <v>213</v>
      </c>
      <c r="L16" s="6" t="s">
        <v>214</v>
      </c>
      <c r="N16" s="6" t="s">
        <v>215</v>
      </c>
      <c r="O16" s="6">
        <v>9</v>
      </c>
      <c r="P16" s="7">
        <v>43662.628668981481</v>
      </c>
      <c r="Q16" s="6" t="s">
        <v>34</v>
      </c>
      <c r="Y16" s="6">
        <v>9</v>
      </c>
      <c r="Z16" s="6">
        <v>4.5</v>
      </c>
      <c r="AA16" s="6">
        <v>2</v>
      </c>
      <c r="AB16" s="6">
        <v>4</v>
      </c>
      <c r="AC16" s="6">
        <v>2</v>
      </c>
    </row>
    <row r="17" spans="1:29" x14ac:dyDescent="0.25">
      <c r="A17" s="6" t="s">
        <v>150</v>
      </c>
      <c r="B17" s="6" t="s">
        <v>156</v>
      </c>
      <c r="C17" s="6" t="s">
        <v>156</v>
      </c>
      <c r="D17" s="6" t="s">
        <v>156</v>
      </c>
      <c r="E17" s="6">
        <v>11</v>
      </c>
      <c r="F17" s="6">
        <v>16</v>
      </c>
      <c r="G17" s="6" t="s">
        <v>174</v>
      </c>
      <c r="H17" s="6" t="s">
        <v>175</v>
      </c>
      <c r="I17" s="6">
        <v>2017</v>
      </c>
      <c r="J17" s="6" t="s">
        <v>176</v>
      </c>
      <c r="K17" s="6" t="s">
        <v>177</v>
      </c>
      <c r="L17" s="6" t="s">
        <v>178</v>
      </c>
      <c r="N17" s="6" t="s">
        <v>179</v>
      </c>
      <c r="O17" s="6">
        <v>2</v>
      </c>
      <c r="P17" s="7">
        <v>43662.628668981481</v>
      </c>
      <c r="Y17" s="6">
        <v>16</v>
      </c>
      <c r="Z17" s="6">
        <v>8</v>
      </c>
      <c r="AA17" s="6">
        <v>4</v>
      </c>
      <c r="AB17" s="6">
        <v>4</v>
      </c>
      <c r="AC17" s="6">
        <v>2</v>
      </c>
    </row>
    <row r="18" spans="1:29" x14ac:dyDescent="0.25">
      <c r="A18" s="6" t="s">
        <v>150</v>
      </c>
      <c r="B18" s="6" t="s">
        <v>156</v>
      </c>
      <c r="C18" s="6" t="s">
        <v>156</v>
      </c>
      <c r="D18" s="6" t="s">
        <v>156</v>
      </c>
      <c r="E18" s="6">
        <v>6</v>
      </c>
      <c r="F18" s="6">
        <v>9</v>
      </c>
      <c r="G18" s="6" t="s">
        <v>200</v>
      </c>
      <c r="H18" s="6" t="s">
        <v>201</v>
      </c>
      <c r="I18" s="6">
        <v>2017</v>
      </c>
      <c r="J18" s="6" t="s">
        <v>202</v>
      </c>
      <c r="K18" s="6" t="s">
        <v>143</v>
      </c>
      <c r="L18" s="6" t="s">
        <v>203</v>
      </c>
      <c r="N18" s="6" t="s">
        <v>204</v>
      </c>
      <c r="O18" s="6">
        <v>7</v>
      </c>
      <c r="P18" s="7">
        <v>43662.628668981481</v>
      </c>
      <c r="Q18" s="6" t="s">
        <v>34</v>
      </c>
      <c r="Y18" s="6">
        <v>9</v>
      </c>
      <c r="Z18" s="6">
        <v>4.5</v>
      </c>
      <c r="AA18" s="6">
        <v>2</v>
      </c>
      <c r="AB18" s="6">
        <v>4</v>
      </c>
      <c r="AC18" s="6">
        <v>2</v>
      </c>
    </row>
    <row r="19" spans="1:29" x14ac:dyDescent="0.25">
      <c r="A19" s="6" t="s">
        <v>150</v>
      </c>
      <c r="B19" s="6" t="s">
        <v>156</v>
      </c>
      <c r="C19" s="6" t="s">
        <v>156</v>
      </c>
      <c r="D19" s="6" t="s">
        <v>156</v>
      </c>
      <c r="E19" s="6">
        <v>8</v>
      </c>
      <c r="F19" s="6">
        <v>11</v>
      </c>
      <c r="G19" s="6" t="s">
        <v>190</v>
      </c>
      <c r="H19" s="6" t="s">
        <v>191</v>
      </c>
      <c r="I19" s="6">
        <v>2017</v>
      </c>
      <c r="J19" s="6" t="s">
        <v>192</v>
      </c>
      <c r="K19" s="6" t="s">
        <v>143</v>
      </c>
      <c r="L19" s="6" t="s">
        <v>193</v>
      </c>
      <c r="N19" s="6" t="s">
        <v>194</v>
      </c>
      <c r="O19" s="6">
        <v>5</v>
      </c>
      <c r="P19" s="7">
        <v>43662.628668981481</v>
      </c>
      <c r="Q19" s="6" t="s">
        <v>34</v>
      </c>
      <c r="Y19" s="6">
        <v>11</v>
      </c>
      <c r="Z19" s="6">
        <v>5.5</v>
      </c>
      <c r="AA19" s="6">
        <v>4</v>
      </c>
      <c r="AB19" s="6">
        <v>3</v>
      </c>
      <c r="AC19" s="6">
        <v>2</v>
      </c>
    </row>
    <row r="20" spans="1:29" x14ac:dyDescent="0.25">
      <c r="A20" s="6" t="s">
        <v>151</v>
      </c>
      <c r="B20" s="6" t="s">
        <v>165</v>
      </c>
      <c r="C20" s="6" t="s">
        <v>165</v>
      </c>
      <c r="D20" s="6" t="s">
        <v>156</v>
      </c>
      <c r="E20" s="6" t="s">
        <v>164</v>
      </c>
      <c r="F20" s="6">
        <v>0</v>
      </c>
      <c r="G20" s="6" t="s">
        <v>280</v>
      </c>
      <c r="H20" s="6" t="s">
        <v>281</v>
      </c>
      <c r="I20" s="6">
        <v>2017</v>
      </c>
      <c r="K20" s="6" t="s">
        <v>263</v>
      </c>
      <c r="L20" s="8" t="s">
        <v>282</v>
      </c>
      <c r="M20" s="8"/>
      <c r="O20" s="6">
        <v>22</v>
      </c>
      <c r="P20" s="7">
        <v>43662.628668981481</v>
      </c>
      <c r="Q20" s="6" t="s">
        <v>260</v>
      </c>
      <c r="Y20" s="6">
        <v>0</v>
      </c>
      <c r="Z20" s="6">
        <v>0</v>
      </c>
      <c r="AA20" s="6">
        <v>0</v>
      </c>
      <c r="AB20" s="6">
        <v>1</v>
      </c>
      <c r="AC20" s="6">
        <v>2</v>
      </c>
    </row>
    <row r="21" spans="1:29" x14ac:dyDescent="0.25">
      <c r="A21" s="6" t="s">
        <v>151</v>
      </c>
      <c r="B21" s="6" t="s">
        <v>165</v>
      </c>
      <c r="C21" s="6" t="s">
        <v>165</v>
      </c>
      <c r="D21" s="6" t="s">
        <v>156</v>
      </c>
      <c r="E21" s="6" t="s">
        <v>164</v>
      </c>
      <c r="F21" s="6">
        <v>0</v>
      </c>
      <c r="G21" s="6" t="s">
        <v>299</v>
      </c>
      <c r="H21" s="6" t="s">
        <v>300</v>
      </c>
      <c r="I21" s="6">
        <v>2017</v>
      </c>
      <c r="K21" s="6" t="s">
        <v>301</v>
      </c>
      <c r="L21" s="6" t="s">
        <v>302</v>
      </c>
      <c r="O21" s="6">
        <v>27</v>
      </c>
      <c r="P21" s="7">
        <v>43662.628668981481</v>
      </c>
      <c r="Q21" s="6" t="s">
        <v>260</v>
      </c>
      <c r="Y21" s="6">
        <v>0</v>
      </c>
      <c r="Z21" s="6">
        <v>0</v>
      </c>
      <c r="AA21" s="6">
        <v>0</v>
      </c>
      <c r="AB21" s="6">
        <v>1</v>
      </c>
      <c r="AC21" s="6">
        <v>2</v>
      </c>
    </row>
    <row r="22" spans="1:29" x14ac:dyDescent="0.25">
      <c r="A22" s="6" t="s">
        <v>151</v>
      </c>
      <c r="B22" s="6" t="s">
        <v>165</v>
      </c>
      <c r="C22" s="6" t="s">
        <v>165</v>
      </c>
      <c r="D22" s="6" t="s">
        <v>156</v>
      </c>
      <c r="E22" s="6" t="s">
        <v>164</v>
      </c>
      <c r="F22" s="6">
        <v>0</v>
      </c>
      <c r="G22" s="6" t="s">
        <v>303</v>
      </c>
      <c r="H22" s="6" t="s">
        <v>304</v>
      </c>
      <c r="I22" s="6">
        <v>2017</v>
      </c>
      <c r="K22" s="6" t="s">
        <v>301</v>
      </c>
      <c r="L22" s="8" t="s">
        <v>305</v>
      </c>
      <c r="M22" s="8"/>
      <c r="O22" s="6">
        <v>28</v>
      </c>
      <c r="P22" s="7">
        <v>43662.628668981481</v>
      </c>
      <c r="Q22" s="6" t="s">
        <v>260</v>
      </c>
      <c r="Y22" s="6">
        <v>0</v>
      </c>
      <c r="Z22" s="6">
        <v>0</v>
      </c>
      <c r="AA22" s="6">
        <v>0</v>
      </c>
      <c r="AB22" s="6">
        <v>1</v>
      </c>
      <c r="AC22" s="6">
        <v>2</v>
      </c>
    </row>
    <row r="23" spans="1:29" x14ac:dyDescent="0.25">
      <c r="A23" s="6" t="s">
        <v>336</v>
      </c>
      <c r="B23" s="6" t="s">
        <v>165</v>
      </c>
      <c r="C23" s="6" t="s">
        <v>165</v>
      </c>
      <c r="D23" s="6" t="s">
        <v>156</v>
      </c>
      <c r="E23" s="6" t="s">
        <v>345</v>
      </c>
      <c r="F23" s="6">
        <v>0</v>
      </c>
      <c r="G23" s="6" t="s">
        <v>328</v>
      </c>
      <c r="H23" s="6" t="s">
        <v>329</v>
      </c>
      <c r="I23" s="6">
        <v>2017</v>
      </c>
      <c r="J23" s="6" t="s">
        <v>330</v>
      </c>
      <c r="K23" s="6" t="s">
        <v>331</v>
      </c>
      <c r="L23" s="8" t="s">
        <v>332</v>
      </c>
      <c r="M23" s="8"/>
      <c r="O23" s="6">
        <v>35</v>
      </c>
      <c r="P23" s="7">
        <v>43662.628668981481</v>
      </c>
      <c r="Y23" s="6">
        <v>0</v>
      </c>
      <c r="Z23" s="6">
        <v>0</v>
      </c>
      <c r="AA23" s="6">
        <v>0</v>
      </c>
      <c r="AB23" s="6">
        <v>1</v>
      </c>
      <c r="AC23" s="6">
        <v>2</v>
      </c>
    </row>
    <row r="24" spans="1:29" x14ac:dyDescent="0.25">
      <c r="A24" s="6" t="s">
        <v>150</v>
      </c>
      <c r="B24" s="6" t="s">
        <v>156</v>
      </c>
      <c r="C24" s="6" t="s">
        <v>156</v>
      </c>
      <c r="D24" s="6" t="s">
        <v>156</v>
      </c>
      <c r="E24" s="6">
        <v>11</v>
      </c>
      <c r="F24" s="6">
        <v>20</v>
      </c>
      <c r="G24" s="6" t="s">
        <v>169</v>
      </c>
      <c r="H24" s="6" t="s">
        <v>170</v>
      </c>
      <c r="I24" s="6">
        <v>2016</v>
      </c>
      <c r="J24" s="6" t="s">
        <v>171</v>
      </c>
      <c r="K24" s="6" t="s">
        <v>143</v>
      </c>
      <c r="L24" s="6" t="s">
        <v>172</v>
      </c>
      <c r="N24" s="6" t="s">
        <v>173</v>
      </c>
      <c r="O24" s="6">
        <v>1</v>
      </c>
      <c r="P24" s="7">
        <v>43662.628668981481</v>
      </c>
      <c r="Q24" s="6" t="s">
        <v>34</v>
      </c>
      <c r="Y24" s="6">
        <v>20</v>
      </c>
      <c r="Z24" s="6">
        <v>6.67</v>
      </c>
      <c r="AA24" s="6">
        <v>10</v>
      </c>
      <c r="AB24" s="6">
        <v>2</v>
      </c>
      <c r="AC24" s="6">
        <v>3</v>
      </c>
    </row>
    <row r="25" spans="1:29" x14ac:dyDescent="0.25">
      <c r="A25" s="6" t="s">
        <v>151</v>
      </c>
      <c r="B25" s="6" t="s">
        <v>165</v>
      </c>
      <c r="C25" s="6" t="s">
        <v>165</v>
      </c>
      <c r="D25" s="6" t="s">
        <v>156</v>
      </c>
      <c r="E25" s="6" t="s">
        <v>164</v>
      </c>
      <c r="F25" s="6">
        <v>1</v>
      </c>
      <c r="G25" s="6" t="s">
        <v>275</v>
      </c>
      <c r="H25" s="6" t="s">
        <v>276</v>
      </c>
      <c r="I25" s="6">
        <v>2016</v>
      </c>
      <c r="K25" s="6" t="s">
        <v>277</v>
      </c>
      <c r="L25" s="6" t="s">
        <v>278</v>
      </c>
      <c r="N25" s="6" t="s">
        <v>279</v>
      </c>
      <c r="O25" s="6">
        <v>21</v>
      </c>
      <c r="P25" s="7">
        <v>43662.628668981481</v>
      </c>
      <c r="Q25" s="6" t="s">
        <v>260</v>
      </c>
      <c r="Y25" s="6">
        <v>1</v>
      </c>
      <c r="Z25" s="6">
        <v>0.33</v>
      </c>
      <c r="AA25" s="6">
        <v>1</v>
      </c>
      <c r="AB25" s="6">
        <v>1</v>
      </c>
      <c r="AC25" s="6">
        <v>3</v>
      </c>
    </row>
    <row r="26" spans="1:29" x14ac:dyDescent="0.25">
      <c r="A26" s="6" t="s">
        <v>150</v>
      </c>
      <c r="B26" s="6" t="s">
        <v>156</v>
      </c>
      <c r="C26" s="6" t="s">
        <v>156</v>
      </c>
      <c r="D26" s="6" t="s">
        <v>156</v>
      </c>
      <c r="E26" s="6">
        <v>6</v>
      </c>
      <c r="F26" s="6">
        <v>13</v>
      </c>
      <c r="G26" s="6" t="s">
        <v>180</v>
      </c>
      <c r="H26" s="6" t="s">
        <v>181</v>
      </c>
      <c r="I26" s="6">
        <v>2016</v>
      </c>
      <c r="J26" s="6" t="s">
        <v>182</v>
      </c>
      <c r="K26" s="6" t="s">
        <v>25</v>
      </c>
      <c r="L26" s="8" t="s">
        <v>183</v>
      </c>
      <c r="N26" s="6" t="s">
        <v>184</v>
      </c>
      <c r="O26" s="6">
        <v>3</v>
      </c>
      <c r="P26" s="7">
        <v>43662.628668981481</v>
      </c>
      <c r="Y26" s="6">
        <v>13</v>
      </c>
      <c r="Z26" s="6">
        <v>4.33</v>
      </c>
      <c r="AA26" s="6">
        <v>4</v>
      </c>
      <c r="AB26" s="6">
        <v>3</v>
      </c>
      <c r="AC26" s="6">
        <v>3</v>
      </c>
    </row>
    <row r="27" spans="1:29" x14ac:dyDescent="0.25">
      <c r="A27" s="6" t="s">
        <v>150</v>
      </c>
      <c r="B27" s="6" t="s">
        <v>156</v>
      </c>
      <c r="C27" s="6" t="s">
        <v>156</v>
      </c>
      <c r="D27" s="6" t="s">
        <v>156</v>
      </c>
      <c r="E27" s="6">
        <v>7</v>
      </c>
      <c r="F27" s="6">
        <v>9</v>
      </c>
      <c r="G27" s="6" t="s">
        <v>205</v>
      </c>
      <c r="H27" s="6" t="s">
        <v>206</v>
      </c>
      <c r="I27" s="6">
        <v>2016</v>
      </c>
      <c r="J27" s="6" t="s">
        <v>207</v>
      </c>
      <c r="K27" s="6" t="s">
        <v>25</v>
      </c>
      <c r="L27" s="8" t="s">
        <v>208</v>
      </c>
      <c r="M27" s="8"/>
      <c r="N27" s="6" t="s">
        <v>209</v>
      </c>
      <c r="O27" s="6">
        <v>8</v>
      </c>
      <c r="P27" s="7">
        <v>43662.628668981481</v>
      </c>
      <c r="Y27" s="6">
        <v>9</v>
      </c>
      <c r="Z27" s="6">
        <v>3</v>
      </c>
      <c r="AA27" s="6">
        <v>5</v>
      </c>
      <c r="AB27" s="6">
        <v>2</v>
      </c>
      <c r="AC27" s="6">
        <v>3</v>
      </c>
    </row>
    <row r="28" spans="1:29" s="2" customFormat="1" x14ac:dyDescent="0.25">
      <c r="A28" s="6" t="s">
        <v>151</v>
      </c>
      <c r="B28" s="6" t="s">
        <v>165</v>
      </c>
      <c r="C28" s="6" t="s">
        <v>165</v>
      </c>
      <c r="D28" s="6" t="s">
        <v>156</v>
      </c>
      <c r="E28" s="6" t="s">
        <v>164</v>
      </c>
      <c r="F28" s="6">
        <v>0</v>
      </c>
      <c r="G28" s="6" t="s">
        <v>306</v>
      </c>
      <c r="H28" s="6" t="s">
        <v>307</v>
      </c>
      <c r="I28" s="6">
        <v>2016</v>
      </c>
      <c r="J28" s="6"/>
      <c r="K28" s="6" t="s">
        <v>308</v>
      </c>
      <c r="L28" s="8" t="s">
        <v>309</v>
      </c>
      <c r="M28" s="8"/>
      <c r="N28" s="6"/>
      <c r="O28" s="6">
        <v>29</v>
      </c>
      <c r="P28" s="7">
        <v>43662.628668981481</v>
      </c>
      <c r="Q28" s="6"/>
      <c r="R28" s="6"/>
      <c r="S28" s="6"/>
      <c r="T28" s="6"/>
      <c r="U28" s="6"/>
      <c r="V28" s="6"/>
      <c r="W28" s="6"/>
      <c r="X28" s="6"/>
      <c r="Y28" s="6">
        <v>0</v>
      </c>
      <c r="Z28" s="6">
        <v>0</v>
      </c>
      <c r="AA28" s="6">
        <v>0</v>
      </c>
      <c r="AB28" s="6">
        <v>1</v>
      </c>
      <c r="AC28" s="6">
        <v>3</v>
      </c>
    </row>
    <row r="29" spans="1:29" s="2" customFormat="1" x14ac:dyDescent="0.25">
      <c r="A29" s="6" t="s">
        <v>151</v>
      </c>
      <c r="B29" s="6" t="s">
        <v>165</v>
      </c>
      <c r="C29" s="6" t="s">
        <v>165</v>
      </c>
      <c r="D29" s="6" t="s">
        <v>156</v>
      </c>
      <c r="E29" s="6" t="s">
        <v>164</v>
      </c>
      <c r="F29" s="6">
        <v>1</v>
      </c>
      <c r="G29" s="6" t="s">
        <v>261</v>
      </c>
      <c r="H29" s="6" t="s">
        <v>262</v>
      </c>
      <c r="I29" s="6">
        <v>2016</v>
      </c>
      <c r="J29" s="6"/>
      <c r="K29" s="6" t="s">
        <v>263</v>
      </c>
      <c r="L29" s="8" t="s">
        <v>264</v>
      </c>
      <c r="M29" s="8"/>
      <c r="N29" s="6" t="s">
        <v>265</v>
      </c>
      <c r="O29" s="6">
        <v>18</v>
      </c>
      <c r="P29" s="7">
        <v>43662.628668981481</v>
      </c>
      <c r="Q29" s="6" t="s">
        <v>260</v>
      </c>
      <c r="R29" s="6"/>
      <c r="S29" s="6"/>
      <c r="T29" s="6"/>
      <c r="U29" s="6"/>
      <c r="V29" s="6"/>
      <c r="W29" s="6"/>
      <c r="X29" s="6"/>
      <c r="Y29" s="6">
        <v>1</v>
      </c>
      <c r="Z29" s="6">
        <v>0.33</v>
      </c>
      <c r="AA29" s="6">
        <v>1</v>
      </c>
      <c r="AB29" s="6">
        <v>1</v>
      </c>
      <c r="AC29" s="6">
        <v>3</v>
      </c>
    </row>
    <row r="30" spans="1:29" x14ac:dyDescent="0.25">
      <c r="A30" s="6" t="s">
        <v>152</v>
      </c>
      <c r="B30" s="6" t="s">
        <v>165</v>
      </c>
      <c r="C30" s="6" t="s">
        <v>165</v>
      </c>
      <c r="D30" s="6" t="s">
        <v>156</v>
      </c>
      <c r="E30" s="6" t="s">
        <v>164</v>
      </c>
      <c r="F30" s="6">
        <v>0</v>
      </c>
      <c r="G30" s="6" t="s">
        <v>283</v>
      </c>
      <c r="H30" s="6" t="s">
        <v>284</v>
      </c>
      <c r="I30" s="6">
        <v>2016</v>
      </c>
      <c r="K30" s="6" t="s">
        <v>285</v>
      </c>
      <c r="L30" s="6" t="s">
        <v>286</v>
      </c>
      <c r="O30" s="6">
        <v>23</v>
      </c>
      <c r="P30" s="7">
        <v>43662.628668981481</v>
      </c>
      <c r="Y30" s="6">
        <v>0</v>
      </c>
      <c r="Z30" s="6">
        <v>0</v>
      </c>
      <c r="AA30" s="6">
        <v>0</v>
      </c>
      <c r="AB30" s="6">
        <v>1</v>
      </c>
      <c r="AC30" s="6">
        <v>3</v>
      </c>
    </row>
    <row r="31" spans="1:29" x14ac:dyDescent="0.25">
      <c r="A31" s="6" t="s">
        <v>150</v>
      </c>
      <c r="B31" s="6" t="s">
        <v>156</v>
      </c>
      <c r="C31" s="6" t="s">
        <v>156</v>
      </c>
      <c r="D31" s="6" t="s">
        <v>156</v>
      </c>
      <c r="E31" s="6">
        <v>4</v>
      </c>
      <c r="F31" s="6">
        <v>10</v>
      </c>
      <c r="G31" s="6" t="s">
        <v>195</v>
      </c>
      <c r="H31" s="6" t="s">
        <v>196</v>
      </c>
      <c r="I31" s="6">
        <v>2016</v>
      </c>
      <c r="J31" s="6" t="s">
        <v>197</v>
      </c>
      <c r="K31" s="6" t="s">
        <v>177</v>
      </c>
      <c r="L31" s="6" t="s">
        <v>198</v>
      </c>
      <c r="N31" s="6" t="s">
        <v>199</v>
      </c>
      <c r="O31" s="6">
        <v>6</v>
      </c>
      <c r="P31" s="7">
        <v>43662.628668981481</v>
      </c>
      <c r="Y31" s="6">
        <v>10</v>
      </c>
      <c r="Z31" s="6">
        <v>3.33</v>
      </c>
      <c r="AA31" s="6">
        <v>10</v>
      </c>
      <c r="AB31" s="6">
        <v>1</v>
      </c>
      <c r="AC31" s="6">
        <v>3</v>
      </c>
    </row>
    <row r="32" spans="1:29" x14ac:dyDescent="0.25">
      <c r="A32" s="6" t="s">
        <v>151</v>
      </c>
      <c r="B32" s="6" t="s">
        <v>165</v>
      </c>
      <c r="C32" s="6" t="s">
        <v>165</v>
      </c>
      <c r="D32" s="6" t="s">
        <v>156</v>
      </c>
      <c r="E32" s="6" t="s">
        <v>164</v>
      </c>
      <c r="F32" s="6">
        <v>2</v>
      </c>
      <c r="G32" s="6" t="s">
        <v>254</v>
      </c>
      <c r="H32" s="6" t="s">
        <v>255</v>
      </c>
      <c r="I32" s="6">
        <v>2016</v>
      </c>
      <c r="J32" s="6" t="s">
        <v>256</v>
      </c>
      <c r="K32" s="6" t="s">
        <v>257</v>
      </c>
      <c r="L32" s="8" t="s">
        <v>258</v>
      </c>
      <c r="M32" s="8"/>
      <c r="N32" s="6" t="s">
        <v>259</v>
      </c>
      <c r="O32" s="6">
        <v>17</v>
      </c>
      <c r="P32" s="7">
        <v>43662.628668981481</v>
      </c>
      <c r="Q32" s="6" t="s">
        <v>260</v>
      </c>
      <c r="Y32" s="6">
        <v>2</v>
      </c>
      <c r="Z32" s="6">
        <v>0.67</v>
      </c>
      <c r="AA32" s="6">
        <v>2</v>
      </c>
      <c r="AB32" s="6">
        <v>1</v>
      </c>
      <c r="AC32" s="6">
        <v>3</v>
      </c>
    </row>
    <row r="33" spans="1:29" x14ac:dyDescent="0.25">
      <c r="A33" s="6" t="s">
        <v>150</v>
      </c>
      <c r="B33" s="6" t="s">
        <v>156</v>
      </c>
      <c r="C33" s="6" t="s">
        <v>156</v>
      </c>
      <c r="D33" s="6" t="s">
        <v>156</v>
      </c>
      <c r="E33" s="6">
        <v>3</v>
      </c>
      <c r="F33" s="6">
        <v>5</v>
      </c>
      <c r="G33" s="6" t="s">
        <v>216</v>
      </c>
      <c r="H33" s="6" t="s">
        <v>217</v>
      </c>
      <c r="I33" s="6">
        <v>2015</v>
      </c>
      <c r="J33" s="6" t="s">
        <v>218</v>
      </c>
      <c r="K33" s="6" t="s">
        <v>143</v>
      </c>
      <c r="L33" s="6" t="s">
        <v>219</v>
      </c>
      <c r="N33" s="6" t="s">
        <v>220</v>
      </c>
      <c r="O33" s="6">
        <v>10</v>
      </c>
      <c r="P33" s="7">
        <v>43662.628668981481</v>
      </c>
      <c r="Q33" s="6" t="s">
        <v>34</v>
      </c>
      <c r="Y33" s="6">
        <v>5</v>
      </c>
      <c r="Z33" s="6">
        <v>1.25</v>
      </c>
      <c r="AA33" s="6">
        <v>1</v>
      </c>
      <c r="AB33" s="6">
        <v>5</v>
      </c>
      <c r="AC33" s="6">
        <v>4</v>
      </c>
    </row>
    <row r="34" spans="1:29" x14ac:dyDescent="0.25">
      <c r="A34" s="6" t="s">
        <v>152</v>
      </c>
      <c r="B34" s="6" t="s">
        <v>165</v>
      </c>
      <c r="C34" s="6" t="s">
        <v>165</v>
      </c>
      <c r="D34" s="6" t="s">
        <v>156</v>
      </c>
      <c r="E34" s="6" t="s">
        <v>164</v>
      </c>
      <c r="F34" s="6">
        <v>0</v>
      </c>
      <c r="G34" s="6" t="s">
        <v>322</v>
      </c>
      <c r="H34" s="6" t="s">
        <v>288</v>
      </c>
      <c r="J34" s="6" t="s">
        <v>289</v>
      </c>
      <c r="L34" s="6" t="s">
        <v>323</v>
      </c>
      <c r="O34" s="6">
        <v>33</v>
      </c>
      <c r="P34" s="7">
        <v>43662.628668981481</v>
      </c>
      <c r="Y34" s="6">
        <v>0</v>
      </c>
      <c r="Z34" s="6">
        <v>0</v>
      </c>
      <c r="AA34" s="6">
        <v>0</v>
      </c>
      <c r="AB34" s="6">
        <v>1</v>
      </c>
    </row>
    <row r="35" spans="1:29" x14ac:dyDescent="0.25">
      <c r="A35" s="6" t="s">
        <v>524</v>
      </c>
      <c r="B35" s="6" t="s">
        <v>165</v>
      </c>
      <c r="C35" s="6" t="s">
        <v>165</v>
      </c>
      <c r="D35" s="6" t="s">
        <v>156</v>
      </c>
      <c r="E35" s="6" t="s">
        <v>164</v>
      </c>
      <c r="F35" s="6">
        <v>0</v>
      </c>
      <c r="G35" s="6" t="s">
        <v>287</v>
      </c>
      <c r="H35" s="6" t="s">
        <v>288</v>
      </c>
      <c r="J35" s="6" t="s">
        <v>289</v>
      </c>
      <c r="L35" s="8" t="s">
        <v>290</v>
      </c>
      <c r="M35" s="8"/>
      <c r="O35" s="6">
        <v>24</v>
      </c>
      <c r="P35" s="7">
        <v>43662.628668981481</v>
      </c>
      <c r="Y35" s="6">
        <v>0</v>
      </c>
      <c r="Z35" s="6">
        <v>0</v>
      </c>
      <c r="AA35" s="6">
        <v>0</v>
      </c>
      <c r="AB35" s="6">
        <v>2</v>
      </c>
    </row>
    <row r="36" spans="1:29" x14ac:dyDescent="0.25">
      <c r="A36" s="6" t="s">
        <v>151</v>
      </c>
      <c r="B36" s="6" t="s">
        <v>165</v>
      </c>
      <c r="C36" s="6" t="s">
        <v>165</v>
      </c>
      <c r="D36" s="6" t="s">
        <v>470</v>
      </c>
      <c r="E36" s="6" t="s">
        <v>164</v>
      </c>
      <c r="F36" s="6">
        <v>0</v>
      </c>
      <c r="G36" s="6" t="s">
        <v>333</v>
      </c>
      <c r="H36" s="6" t="s">
        <v>334</v>
      </c>
      <c r="M36" s="6" t="s">
        <v>338</v>
      </c>
      <c r="O36" s="6">
        <v>36</v>
      </c>
      <c r="P36" s="7">
        <v>43662.628668981481</v>
      </c>
      <c r="Q36" s="6" t="s">
        <v>335</v>
      </c>
      <c r="Y36" s="6">
        <v>0</v>
      </c>
      <c r="Z36" s="6">
        <v>0</v>
      </c>
      <c r="AA36" s="6">
        <v>0</v>
      </c>
      <c r="AB36" s="6">
        <v>3</v>
      </c>
    </row>
    <row r="37" spans="1:29" x14ac:dyDescent="0.25">
      <c r="A37" s="6" t="s">
        <v>524</v>
      </c>
      <c r="B37" s="6" t="s">
        <v>165</v>
      </c>
      <c r="C37" s="6" t="s">
        <v>165</v>
      </c>
      <c r="D37" s="6" t="s">
        <v>156</v>
      </c>
      <c r="E37" s="6" t="s">
        <v>164</v>
      </c>
      <c r="F37" s="6">
        <v>0</v>
      </c>
      <c r="G37" s="6" t="s">
        <v>310</v>
      </c>
      <c r="H37" s="6" t="s">
        <v>311</v>
      </c>
      <c r="J37" s="6" t="s">
        <v>312</v>
      </c>
      <c r="L37" s="6" t="s">
        <v>313</v>
      </c>
      <c r="O37" s="6">
        <v>30</v>
      </c>
      <c r="P37" s="7">
        <v>43662.628668981481</v>
      </c>
      <c r="Q37" s="6" t="s">
        <v>260</v>
      </c>
      <c r="Y37" s="6">
        <v>0</v>
      </c>
      <c r="Z37" s="6">
        <v>0</v>
      </c>
      <c r="AA37" s="6">
        <v>0</v>
      </c>
      <c r="AB37" s="6">
        <v>2</v>
      </c>
    </row>
    <row r="38" spans="1:29" x14ac:dyDescent="0.25">
      <c r="A38" s="6" t="s">
        <v>341</v>
      </c>
      <c r="B38" s="6" t="s">
        <v>156</v>
      </c>
      <c r="C38" s="6" t="s">
        <v>156</v>
      </c>
      <c r="D38" s="6" t="s">
        <v>165</v>
      </c>
      <c r="E38" s="6">
        <v>0</v>
      </c>
      <c r="F38" s="6" t="s">
        <v>164</v>
      </c>
      <c r="G38" s="6" t="s">
        <v>342</v>
      </c>
      <c r="H38" s="6" t="s">
        <v>340</v>
      </c>
      <c r="I38" s="6">
        <v>2018</v>
      </c>
      <c r="J38" s="6" t="s">
        <v>344</v>
      </c>
      <c r="K38" s="6" t="s">
        <v>344</v>
      </c>
      <c r="L38" s="8" t="s">
        <v>343</v>
      </c>
    </row>
  </sheetData>
  <autoFilter ref="A1:AC38"/>
  <sortState ref="A2:AC37">
    <sortCondition descending="1" ref="I2:I37"/>
    <sortCondition ref="H2:H37"/>
    <sortCondition ref="G2:G37"/>
  </sortState>
  <hyperlinks>
    <hyperlink ref="L28" r:id="rId1"/>
    <hyperlink ref="L35" r:id="rId2"/>
    <hyperlink ref="L27" r:id="rId3"/>
    <hyperlink ref="L23" r:id="rId4"/>
    <hyperlink ref="L32" r:id="rId5"/>
    <hyperlink ref="L12" r:id="rId6"/>
    <hyperlink ref="L29" r:id="rId7"/>
    <hyperlink ref="L22" r:id="rId8"/>
    <hyperlink ref="L20" r:id="rId9"/>
    <hyperlink ref="L11" r:id="rId10"/>
    <hyperlink ref="L9" r:id="rId11"/>
    <hyperlink ref="L10" r:id="rId12"/>
    <hyperlink ref="L26" r:id="rId13"/>
    <hyperlink ref="L38" r:id="rId14"/>
    <hyperlink ref="L8" r:id="rId15"/>
  </hyperlinks>
  <pageMargins left="0.7" right="0.7" top="0.75" bottom="0.75" header="0.3" footer="0.3"/>
  <pageSetup paperSize="9"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workbookViewId="0">
      <selection activeCell="A2" sqref="A2:A5"/>
    </sheetView>
  </sheetViews>
  <sheetFormatPr defaultRowHeight="15" x14ac:dyDescent="0.25"/>
  <cols>
    <col min="1" max="1" width="36" customWidth="1"/>
    <col min="2" max="2" width="13.42578125" bestFit="1" customWidth="1"/>
    <col min="3" max="3" width="13.85546875" customWidth="1"/>
    <col min="4" max="4" width="10.85546875" customWidth="1"/>
  </cols>
  <sheetData>
    <row r="2" spans="1:3" x14ac:dyDescent="0.25">
      <c r="A2" s="12" t="s">
        <v>510</v>
      </c>
    </row>
    <row r="3" spans="1:3" x14ac:dyDescent="0.25">
      <c r="A3" s="13" t="s">
        <v>512</v>
      </c>
    </row>
    <row r="4" spans="1:3" x14ac:dyDescent="0.25">
      <c r="A4" s="14" t="s">
        <v>511</v>
      </c>
    </row>
    <row r="5" spans="1:3" x14ac:dyDescent="0.25">
      <c r="A5" s="33" t="s">
        <v>527</v>
      </c>
    </row>
    <row r="7" spans="1:3" x14ac:dyDescent="0.25">
      <c r="A7" s="3" t="s">
        <v>166</v>
      </c>
      <c r="B7" t="s">
        <v>168</v>
      </c>
      <c r="C7" s="17" t="s">
        <v>517</v>
      </c>
    </row>
    <row r="8" spans="1:3" x14ac:dyDescent="0.25">
      <c r="A8" s="4" t="s">
        <v>150</v>
      </c>
      <c r="B8" s="5">
        <v>20</v>
      </c>
      <c r="C8" s="16">
        <f>(20/36)*100</f>
        <v>55.555555555555557</v>
      </c>
    </row>
    <row r="9" spans="1:3" x14ac:dyDescent="0.25">
      <c r="A9" s="4" t="s">
        <v>339</v>
      </c>
      <c r="B9" s="5">
        <v>1</v>
      </c>
      <c r="C9" s="16">
        <f>(1/36)*100</f>
        <v>2.7777777777777777</v>
      </c>
    </row>
    <row r="10" spans="1:3" x14ac:dyDescent="0.25">
      <c r="A10" s="4" t="s">
        <v>152</v>
      </c>
      <c r="B10" s="5">
        <v>3</v>
      </c>
      <c r="C10" s="16">
        <f>(3/36)*100</f>
        <v>8.3333333333333321</v>
      </c>
    </row>
    <row r="11" spans="1:3" x14ac:dyDescent="0.25">
      <c r="A11" s="4" t="s">
        <v>151</v>
      </c>
      <c r="B11" s="5">
        <v>9</v>
      </c>
      <c r="C11" s="16">
        <f>(9/36)*100</f>
        <v>25</v>
      </c>
    </row>
    <row r="12" spans="1:3" x14ac:dyDescent="0.25">
      <c r="A12" s="4" t="s">
        <v>336</v>
      </c>
      <c r="B12" s="5">
        <v>1</v>
      </c>
      <c r="C12" s="16">
        <f>(1/36)*100</f>
        <v>2.7777777777777777</v>
      </c>
    </row>
    <row r="13" spans="1:3" x14ac:dyDescent="0.25">
      <c r="A13" s="4" t="s">
        <v>525</v>
      </c>
      <c r="B13" s="5">
        <v>2</v>
      </c>
      <c r="C13" s="16">
        <f>(2/36)*100</f>
        <v>5.5555555555555554</v>
      </c>
    </row>
    <row r="14" spans="1:3" x14ac:dyDescent="0.25">
      <c r="A14" s="4" t="s">
        <v>167</v>
      </c>
      <c r="B14" s="5">
        <v>36</v>
      </c>
      <c r="C14" s="16"/>
    </row>
    <row r="21" spans="1:3" x14ac:dyDescent="0.25">
      <c r="A21" s="4"/>
    </row>
    <row r="22" spans="1:3" x14ac:dyDescent="0.25">
      <c r="A22" s="4"/>
    </row>
    <row r="23" spans="1:3" x14ac:dyDescent="0.25">
      <c r="A23" s="4"/>
    </row>
    <row r="24" spans="1:3" x14ac:dyDescent="0.25">
      <c r="A24" s="4"/>
    </row>
    <row r="25" spans="1:3" x14ac:dyDescent="0.25">
      <c r="A25" s="4"/>
    </row>
    <row r="26" spans="1:3" x14ac:dyDescent="0.25">
      <c r="A26" s="4"/>
    </row>
    <row r="27" spans="1:3" x14ac:dyDescent="0.25">
      <c r="A27" s="4"/>
    </row>
    <row r="29" spans="1:3" x14ac:dyDescent="0.25">
      <c r="C29" s="16"/>
    </row>
  </sheetData>
  <hyperlinks>
    <hyperlink ref="A5" r:id="rId2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zoomScale="85" zoomScaleNormal="85" workbookViewId="0">
      <selection activeCell="C39" sqref="C39"/>
    </sheetView>
  </sheetViews>
  <sheetFormatPr defaultRowHeight="15" x14ac:dyDescent="0.25"/>
  <cols>
    <col min="1" max="1" width="26.42578125" style="6" customWidth="1"/>
    <col min="2" max="2" width="17.7109375" style="6" customWidth="1"/>
    <col min="3" max="3" width="14.42578125" style="6" customWidth="1"/>
    <col min="4" max="4" width="18.7109375" style="6" customWidth="1"/>
    <col min="5" max="5" width="14.42578125" style="6" customWidth="1"/>
    <col min="6" max="7" width="9.140625" style="6"/>
    <col min="8" max="8" width="43.5703125" style="6" customWidth="1"/>
    <col min="9" max="9" width="9.140625" style="6"/>
    <col min="10" max="10" width="32.28515625" style="6" customWidth="1"/>
    <col min="11" max="11" width="24.7109375" style="6" customWidth="1"/>
    <col min="12" max="13" width="32.85546875" style="6" customWidth="1"/>
    <col min="14" max="15" width="9.140625" style="6"/>
    <col min="16" max="16" width="10.5703125" style="6" customWidth="1"/>
    <col min="17" max="16384" width="9.140625" style="6"/>
  </cols>
  <sheetData>
    <row r="1" spans="1:41" x14ac:dyDescent="0.25">
      <c r="A1" s="6" t="s">
        <v>149</v>
      </c>
      <c r="B1" s="6" t="s">
        <v>518</v>
      </c>
      <c r="C1" s="6" t="s">
        <v>154</v>
      </c>
      <c r="D1" s="6" t="s">
        <v>469</v>
      </c>
      <c r="E1" s="6" t="s">
        <v>163</v>
      </c>
      <c r="F1" s="6" t="s">
        <v>162</v>
      </c>
      <c r="G1" s="6" t="s">
        <v>0</v>
      </c>
      <c r="H1" s="6" t="s">
        <v>1</v>
      </c>
      <c r="I1" s="6" t="s">
        <v>2</v>
      </c>
      <c r="J1" s="6" t="s">
        <v>3</v>
      </c>
      <c r="K1" s="6" t="s">
        <v>4</v>
      </c>
      <c r="L1" s="6" t="s">
        <v>5</v>
      </c>
      <c r="M1" s="6" t="s">
        <v>337</v>
      </c>
      <c r="N1" s="6" t="s">
        <v>6</v>
      </c>
      <c r="O1" s="6" t="s">
        <v>7</v>
      </c>
      <c r="P1" s="6" t="s">
        <v>8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13</v>
      </c>
      <c r="V1" s="6" t="s">
        <v>14</v>
      </c>
      <c r="W1" s="6" t="s">
        <v>15</v>
      </c>
      <c r="X1" s="6" t="s">
        <v>16</v>
      </c>
      <c r="Y1" s="6" t="s">
        <v>17</v>
      </c>
      <c r="Z1" s="6" t="s">
        <v>18</v>
      </c>
      <c r="AA1" s="6" t="s">
        <v>19</v>
      </c>
      <c r="AB1" s="6" t="s">
        <v>20</v>
      </c>
      <c r="AC1" s="6" t="s">
        <v>21</v>
      </c>
    </row>
    <row r="2" spans="1:41" x14ac:dyDescent="0.25">
      <c r="A2" t="s">
        <v>347</v>
      </c>
      <c r="B2" t="s">
        <v>165</v>
      </c>
      <c r="C2" t="s">
        <v>165</v>
      </c>
      <c r="D2" t="s">
        <v>156</v>
      </c>
      <c r="E2"/>
      <c r="F2">
        <v>0</v>
      </c>
      <c r="G2" t="s">
        <v>498</v>
      </c>
      <c r="H2" t="s">
        <v>348</v>
      </c>
      <c r="I2">
        <v>2016</v>
      </c>
      <c r="J2"/>
      <c r="K2" t="s">
        <v>349</v>
      </c>
      <c r="L2" t="s">
        <v>350</v>
      </c>
      <c r="M2" s="2"/>
      <c r="N2"/>
      <c r="O2">
        <v>27</v>
      </c>
      <c r="P2" s="1">
        <v>43662.685185185182</v>
      </c>
      <c r="Q2"/>
      <c r="R2"/>
      <c r="S2"/>
      <c r="T2"/>
      <c r="U2"/>
      <c r="V2"/>
      <c r="W2">
        <v>0</v>
      </c>
      <c r="X2">
        <v>0</v>
      </c>
      <c r="Y2">
        <v>0</v>
      </c>
      <c r="Z2">
        <v>1</v>
      </c>
      <c r="AA2">
        <v>3</v>
      </c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x14ac:dyDescent="0.25">
      <c r="A3" t="s">
        <v>150</v>
      </c>
      <c r="B3" t="s">
        <v>156</v>
      </c>
      <c r="C3" t="s">
        <v>156</v>
      </c>
      <c r="D3" t="s">
        <v>156</v>
      </c>
      <c r="E3">
        <v>0</v>
      </c>
      <c r="F3">
        <v>0</v>
      </c>
      <c r="G3" t="s">
        <v>490</v>
      </c>
      <c r="H3" t="s">
        <v>398</v>
      </c>
      <c r="I3">
        <v>2019</v>
      </c>
      <c r="J3" t="s">
        <v>388</v>
      </c>
      <c r="K3" t="s">
        <v>143</v>
      </c>
      <c r="L3" t="s">
        <v>399</v>
      </c>
      <c r="N3"/>
      <c r="O3">
        <v>20</v>
      </c>
      <c r="P3" s="1">
        <v>43662.685185185182</v>
      </c>
      <c r="Q3" t="s">
        <v>34</v>
      </c>
      <c r="R3"/>
      <c r="S3"/>
      <c r="T3"/>
      <c r="U3"/>
      <c r="V3"/>
      <c r="W3">
        <v>0</v>
      </c>
      <c r="X3">
        <v>0</v>
      </c>
      <c r="Y3">
        <v>0</v>
      </c>
      <c r="Z3">
        <v>4</v>
      </c>
      <c r="AA3">
        <v>1</v>
      </c>
      <c r="AC3"/>
    </row>
    <row r="4" spans="1:41" x14ac:dyDescent="0.25">
      <c r="A4" t="s">
        <v>347</v>
      </c>
      <c r="B4" t="s">
        <v>165</v>
      </c>
      <c r="C4" t="s">
        <v>165</v>
      </c>
      <c r="D4" t="s">
        <v>156</v>
      </c>
      <c r="E4"/>
      <c r="F4">
        <v>0</v>
      </c>
      <c r="G4" t="s">
        <v>495</v>
      </c>
      <c r="H4" t="s">
        <v>356</v>
      </c>
      <c r="I4">
        <v>2016</v>
      </c>
      <c r="J4"/>
      <c r="K4" t="s">
        <v>357</v>
      </c>
      <c r="L4" t="s">
        <v>358</v>
      </c>
      <c r="N4"/>
      <c r="O4">
        <v>24</v>
      </c>
      <c r="P4" s="1">
        <v>43662.685185185182</v>
      </c>
      <c r="Q4"/>
      <c r="R4"/>
      <c r="S4"/>
      <c r="T4"/>
      <c r="U4"/>
      <c r="V4"/>
      <c r="W4">
        <v>0</v>
      </c>
      <c r="X4">
        <v>0</v>
      </c>
      <c r="Y4">
        <v>0</v>
      </c>
      <c r="Z4">
        <v>1</v>
      </c>
      <c r="AA4">
        <v>3</v>
      </c>
      <c r="AC4"/>
    </row>
    <row r="5" spans="1:41" x14ac:dyDescent="0.25">
      <c r="A5" t="s">
        <v>407</v>
      </c>
      <c r="B5" t="s">
        <v>156</v>
      </c>
      <c r="C5" t="s">
        <v>156</v>
      </c>
      <c r="D5" t="s">
        <v>156</v>
      </c>
      <c r="E5">
        <v>0</v>
      </c>
      <c r="F5">
        <v>0</v>
      </c>
      <c r="G5" t="s">
        <v>499</v>
      </c>
      <c r="H5" t="s">
        <v>432</v>
      </c>
      <c r="I5">
        <v>2018</v>
      </c>
      <c r="J5" t="s">
        <v>433</v>
      </c>
      <c r="K5" t="s">
        <v>143</v>
      </c>
      <c r="L5" t="s">
        <v>434</v>
      </c>
      <c r="M5" s="2"/>
      <c r="N5"/>
      <c r="O5">
        <v>28</v>
      </c>
      <c r="P5" s="1">
        <v>43662.685185185182</v>
      </c>
      <c r="Q5"/>
      <c r="R5"/>
      <c r="S5"/>
      <c r="T5"/>
      <c r="U5"/>
      <c r="V5"/>
      <c r="W5">
        <v>0</v>
      </c>
      <c r="X5">
        <v>0</v>
      </c>
      <c r="Y5">
        <v>0</v>
      </c>
      <c r="Z5">
        <v>4</v>
      </c>
      <c r="AA5">
        <v>1</v>
      </c>
      <c r="AC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x14ac:dyDescent="0.25">
      <c r="A6" t="s">
        <v>150</v>
      </c>
      <c r="B6" t="s">
        <v>156</v>
      </c>
      <c r="C6" t="s">
        <v>156</v>
      </c>
      <c r="D6" t="s">
        <v>156</v>
      </c>
      <c r="E6">
        <v>6</v>
      </c>
      <c r="F6">
        <v>7</v>
      </c>
      <c r="G6" t="s">
        <v>477</v>
      </c>
      <c r="H6" t="s">
        <v>383</v>
      </c>
      <c r="I6">
        <v>2018</v>
      </c>
      <c r="J6" t="s">
        <v>384</v>
      </c>
      <c r="K6" t="s">
        <v>143</v>
      </c>
      <c r="L6" t="s">
        <v>385</v>
      </c>
      <c r="N6" t="s">
        <v>386</v>
      </c>
      <c r="O6">
        <v>7</v>
      </c>
      <c r="P6" s="1">
        <v>43662.685185185182</v>
      </c>
      <c r="Q6" t="s">
        <v>34</v>
      </c>
      <c r="R6"/>
      <c r="S6"/>
      <c r="T6"/>
      <c r="U6"/>
      <c r="V6"/>
      <c r="W6">
        <v>7</v>
      </c>
      <c r="X6">
        <v>7</v>
      </c>
      <c r="Y6">
        <v>1</v>
      </c>
      <c r="Z6">
        <v>5</v>
      </c>
      <c r="AA6">
        <v>1</v>
      </c>
      <c r="AC6"/>
    </row>
    <row r="7" spans="1:41" x14ac:dyDescent="0.25">
      <c r="A7" t="s">
        <v>150</v>
      </c>
      <c r="B7" t="s">
        <v>156</v>
      </c>
      <c r="C7" t="s">
        <v>156</v>
      </c>
      <c r="D7" t="s">
        <v>156</v>
      </c>
      <c r="E7">
        <v>1</v>
      </c>
      <c r="F7">
        <v>4</v>
      </c>
      <c r="G7" t="s">
        <v>482</v>
      </c>
      <c r="H7" t="s">
        <v>375</v>
      </c>
      <c r="I7">
        <v>2018</v>
      </c>
      <c r="J7" t="s">
        <v>376</v>
      </c>
      <c r="K7" t="s">
        <v>25</v>
      </c>
      <c r="L7" t="s">
        <v>377</v>
      </c>
      <c r="N7" t="s">
        <v>378</v>
      </c>
      <c r="O7">
        <v>12</v>
      </c>
      <c r="P7" s="1">
        <v>43662.685185185182</v>
      </c>
      <c r="Q7"/>
      <c r="R7"/>
      <c r="S7"/>
      <c r="T7"/>
      <c r="U7"/>
      <c r="V7"/>
      <c r="W7">
        <v>4</v>
      </c>
      <c r="X7">
        <v>4</v>
      </c>
      <c r="Y7">
        <v>1</v>
      </c>
      <c r="Z7">
        <v>3</v>
      </c>
      <c r="AA7">
        <v>1</v>
      </c>
      <c r="AC7"/>
    </row>
    <row r="8" spans="1:41" x14ac:dyDescent="0.25">
      <c r="A8" t="s">
        <v>150</v>
      </c>
      <c r="B8" t="s">
        <v>156</v>
      </c>
      <c r="C8" t="s">
        <v>156</v>
      </c>
      <c r="D8" t="s">
        <v>156</v>
      </c>
      <c r="E8">
        <v>1</v>
      </c>
      <c r="F8">
        <v>1</v>
      </c>
      <c r="G8" t="s">
        <v>487</v>
      </c>
      <c r="H8" t="s">
        <v>371</v>
      </c>
      <c r="I8">
        <v>2018</v>
      </c>
      <c r="J8" t="s">
        <v>372</v>
      </c>
      <c r="K8" t="s">
        <v>68</v>
      </c>
      <c r="L8" t="s">
        <v>373</v>
      </c>
      <c r="N8" t="s">
        <v>374</v>
      </c>
      <c r="O8">
        <v>17</v>
      </c>
      <c r="P8" s="1">
        <v>43662.685185185182</v>
      </c>
      <c r="Q8" t="s">
        <v>34</v>
      </c>
      <c r="R8"/>
      <c r="S8"/>
      <c r="T8"/>
      <c r="U8"/>
      <c r="V8"/>
      <c r="W8">
        <v>1</v>
      </c>
      <c r="X8">
        <v>1</v>
      </c>
      <c r="Y8">
        <v>0</v>
      </c>
      <c r="Z8">
        <v>3</v>
      </c>
      <c r="AA8">
        <v>1</v>
      </c>
      <c r="AC8"/>
    </row>
    <row r="9" spans="1:41" x14ac:dyDescent="0.25">
      <c r="A9" t="s">
        <v>150</v>
      </c>
      <c r="B9" t="s">
        <v>156</v>
      </c>
      <c r="C9" t="s">
        <v>156</v>
      </c>
      <c r="D9" t="s">
        <v>156</v>
      </c>
      <c r="E9">
        <v>0</v>
      </c>
      <c r="F9">
        <v>0</v>
      </c>
      <c r="G9" t="s">
        <v>491</v>
      </c>
      <c r="H9" t="s">
        <v>448</v>
      </c>
      <c r="I9">
        <v>2017</v>
      </c>
      <c r="J9" t="s">
        <v>449</v>
      </c>
      <c r="K9" t="s">
        <v>187</v>
      </c>
      <c r="L9" t="s">
        <v>450</v>
      </c>
      <c r="N9"/>
      <c r="O9">
        <v>21</v>
      </c>
      <c r="P9" s="1">
        <v>43662.685185185182</v>
      </c>
      <c r="Q9"/>
      <c r="R9"/>
      <c r="S9"/>
      <c r="T9"/>
      <c r="U9"/>
      <c r="V9"/>
      <c r="W9">
        <v>0</v>
      </c>
      <c r="X9">
        <v>0</v>
      </c>
      <c r="Y9">
        <v>0</v>
      </c>
      <c r="Z9">
        <v>3</v>
      </c>
      <c r="AA9">
        <v>2</v>
      </c>
      <c r="AC9"/>
    </row>
    <row r="10" spans="1:41" x14ac:dyDescent="0.25">
      <c r="A10" t="s">
        <v>347</v>
      </c>
      <c r="B10" t="s">
        <v>165</v>
      </c>
      <c r="C10" t="s">
        <v>165</v>
      </c>
      <c r="D10" t="s">
        <v>156</v>
      </c>
      <c r="E10"/>
      <c r="F10">
        <v>2</v>
      </c>
      <c r="G10" t="s">
        <v>484</v>
      </c>
      <c r="H10" t="s">
        <v>379</v>
      </c>
      <c r="I10">
        <v>2018</v>
      </c>
      <c r="J10"/>
      <c r="K10" t="s">
        <v>380</v>
      </c>
      <c r="L10" t="s">
        <v>381</v>
      </c>
      <c r="N10" t="s">
        <v>382</v>
      </c>
      <c r="O10">
        <v>14</v>
      </c>
      <c r="P10" s="1">
        <v>43662.685185185182</v>
      </c>
      <c r="Q10"/>
      <c r="R10"/>
      <c r="S10"/>
      <c r="T10"/>
      <c r="U10"/>
      <c r="V10"/>
      <c r="W10">
        <v>2</v>
      </c>
      <c r="X10">
        <v>2</v>
      </c>
      <c r="Y10">
        <v>2</v>
      </c>
      <c r="Z10">
        <v>1</v>
      </c>
      <c r="AA10">
        <v>1</v>
      </c>
      <c r="AC10"/>
    </row>
    <row r="11" spans="1:41" x14ac:dyDescent="0.25">
      <c r="A11" t="s">
        <v>150</v>
      </c>
      <c r="B11" t="s">
        <v>156</v>
      </c>
      <c r="C11" t="s">
        <v>156</v>
      </c>
      <c r="D11" t="s">
        <v>156</v>
      </c>
      <c r="E11">
        <v>0</v>
      </c>
      <c r="F11">
        <v>9</v>
      </c>
      <c r="G11" t="s">
        <v>481</v>
      </c>
      <c r="H11" t="s">
        <v>424</v>
      </c>
      <c r="I11">
        <v>2016</v>
      </c>
      <c r="J11" t="s">
        <v>425</v>
      </c>
      <c r="K11" t="s">
        <v>426</v>
      </c>
      <c r="L11" t="s">
        <v>427</v>
      </c>
      <c r="N11" t="s">
        <v>428</v>
      </c>
      <c r="O11">
        <v>11</v>
      </c>
      <c r="P11" s="1">
        <v>43662.685185185182</v>
      </c>
      <c r="Q11" t="s">
        <v>260</v>
      </c>
      <c r="R11"/>
      <c r="S11"/>
      <c r="T11"/>
      <c r="U11"/>
      <c r="V11"/>
      <c r="W11">
        <v>9</v>
      </c>
      <c r="X11">
        <v>3</v>
      </c>
      <c r="Y11">
        <v>5</v>
      </c>
      <c r="Z11">
        <v>2</v>
      </c>
      <c r="AA11">
        <v>3</v>
      </c>
      <c r="AC11"/>
    </row>
    <row r="12" spans="1:41" x14ac:dyDescent="0.25">
      <c r="A12" t="s">
        <v>150</v>
      </c>
      <c r="B12" t="s">
        <v>156</v>
      </c>
      <c r="C12" t="s">
        <v>156</v>
      </c>
      <c r="D12" t="s">
        <v>156</v>
      </c>
      <c r="E12">
        <v>1</v>
      </c>
      <c r="F12">
        <v>1</v>
      </c>
      <c r="G12" t="s">
        <v>485</v>
      </c>
      <c r="H12" t="s">
        <v>351</v>
      </c>
      <c r="I12">
        <v>2016</v>
      </c>
      <c r="J12" t="s">
        <v>352</v>
      </c>
      <c r="K12" t="s">
        <v>353</v>
      </c>
      <c r="L12" t="s">
        <v>354</v>
      </c>
      <c r="N12" t="s">
        <v>355</v>
      </c>
      <c r="O12">
        <v>15</v>
      </c>
      <c r="P12" s="1">
        <v>43662.685185185182</v>
      </c>
      <c r="Q12" t="s">
        <v>34</v>
      </c>
      <c r="R12"/>
      <c r="S12"/>
      <c r="T12"/>
      <c r="U12"/>
      <c r="V12"/>
      <c r="W12">
        <v>1</v>
      </c>
      <c r="X12">
        <v>0.33</v>
      </c>
      <c r="Y12">
        <v>0</v>
      </c>
      <c r="Z12">
        <v>3</v>
      </c>
      <c r="AA12">
        <v>3</v>
      </c>
      <c r="AC12"/>
    </row>
    <row r="13" spans="1:41" x14ac:dyDescent="0.25">
      <c r="A13" t="s">
        <v>150</v>
      </c>
      <c r="B13" t="s">
        <v>165</v>
      </c>
      <c r="C13" t="s">
        <v>165</v>
      </c>
      <c r="D13" t="s">
        <v>156</v>
      </c>
      <c r="E13"/>
      <c r="F13">
        <v>11</v>
      </c>
      <c r="G13" t="s">
        <v>480</v>
      </c>
      <c r="H13" t="s">
        <v>391</v>
      </c>
      <c r="I13">
        <v>2015</v>
      </c>
      <c r="J13" t="s">
        <v>392</v>
      </c>
      <c r="K13" t="s">
        <v>143</v>
      </c>
      <c r="L13" t="s">
        <v>393</v>
      </c>
      <c r="N13" t="s">
        <v>394</v>
      </c>
      <c r="O13">
        <v>10</v>
      </c>
      <c r="P13" s="1">
        <v>43662.685185185182</v>
      </c>
      <c r="Q13" t="s">
        <v>34</v>
      </c>
      <c r="R13"/>
      <c r="S13"/>
      <c r="T13"/>
      <c r="U13"/>
      <c r="V13"/>
      <c r="W13">
        <v>11</v>
      </c>
      <c r="X13">
        <v>2.75</v>
      </c>
      <c r="Y13">
        <v>2</v>
      </c>
      <c r="Z13">
        <v>5</v>
      </c>
      <c r="AA13">
        <v>4</v>
      </c>
      <c r="AC13"/>
    </row>
    <row r="14" spans="1:41" x14ac:dyDescent="0.25">
      <c r="A14" t="s">
        <v>347</v>
      </c>
      <c r="B14" t="s">
        <v>165</v>
      </c>
      <c r="C14" t="s">
        <v>165</v>
      </c>
      <c r="D14" t="s">
        <v>156</v>
      </c>
      <c r="E14"/>
      <c r="F14">
        <v>0</v>
      </c>
      <c r="G14" t="s">
        <v>500</v>
      </c>
      <c r="H14" t="s">
        <v>395</v>
      </c>
      <c r="I14">
        <v>2019</v>
      </c>
      <c r="J14"/>
      <c r="K14" t="s">
        <v>396</v>
      </c>
      <c r="L14" t="s">
        <v>397</v>
      </c>
      <c r="N14"/>
      <c r="O14">
        <v>29</v>
      </c>
      <c r="P14" s="1">
        <v>43662.685185185182</v>
      </c>
      <c r="Q14"/>
      <c r="R14"/>
      <c r="S14"/>
      <c r="T14"/>
      <c r="U14"/>
      <c r="V14"/>
      <c r="W14">
        <v>0</v>
      </c>
      <c r="X14">
        <v>0</v>
      </c>
      <c r="Y14">
        <v>0</v>
      </c>
      <c r="Z14">
        <v>1</v>
      </c>
      <c r="AA14">
        <v>1</v>
      </c>
      <c r="AC14"/>
    </row>
    <row r="15" spans="1:41" x14ac:dyDescent="0.25">
      <c r="A15" t="s">
        <v>150</v>
      </c>
      <c r="B15" t="s">
        <v>156</v>
      </c>
      <c r="C15" t="s">
        <v>156</v>
      </c>
      <c r="D15" t="s">
        <v>156</v>
      </c>
      <c r="E15">
        <v>5</v>
      </c>
      <c r="F15">
        <v>9</v>
      </c>
      <c r="G15" t="s">
        <v>476</v>
      </c>
      <c r="H15" t="s">
        <v>460</v>
      </c>
      <c r="I15">
        <v>2015</v>
      </c>
      <c r="J15" t="s">
        <v>461</v>
      </c>
      <c r="K15" t="s">
        <v>143</v>
      </c>
      <c r="L15" t="s">
        <v>462</v>
      </c>
      <c r="N15" t="s">
        <v>463</v>
      </c>
      <c r="O15">
        <v>6</v>
      </c>
      <c r="P15" s="1">
        <v>43662.685185185182</v>
      </c>
      <c r="Q15" t="s">
        <v>34</v>
      </c>
      <c r="R15"/>
      <c r="S15"/>
      <c r="T15"/>
      <c r="U15"/>
      <c r="V15"/>
      <c r="W15">
        <v>9</v>
      </c>
      <c r="X15">
        <v>2.25</v>
      </c>
      <c r="Y15">
        <v>5</v>
      </c>
      <c r="Z15">
        <v>2</v>
      </c>
      <c r="AA15">
        <v>4</v>
      </c>
      <c r="AC15"/>
    </row>
    <row r="16" spans="1:41" x14ac:dyDescent="0.25">
      <c r="A16" t="s">
        <v>150</v>
      </c>
      <c r="B16" t="s">
        <v>165</v>
      </c>
      <c r="C16" t="s">
        <v>165</v>
      </c>
      <c r="D16" t="s">
        <v>156</v>
      </c>
      <c r="E16"/>
      <c r="F16">
        <v>1</v>
      </c>
      <c r="G16" t="s">
        <v>492</v>
      </c>
      <c r="H16" t="s">
        <v>400</v>
      </c>
      <c r="I16">
        <v>2019</v>
      </c>
      <c r="J16" t="s">
        <v>401</v>
      </c>
      <c r="K16" t="s">
        <v>402</v>
      </c>
      <c r="L16" t="s">
        <v>403</v>
      </c>
      <c r="N16" t="s">
        <v>493</v>
      </c>
      <c r="O16">
        <v>22</v>
      </c>
      <c r="P16" s="1">
        <v>43662.685185185182</v>
      </c>
      <c r="Q16"/>
      <c r="R16"/>
      <c r="S16"/>
      <c r="T16"/>
      <c r="U16"/>
      <c r="V16"/>
      <c r="W16">
        <v>1</v>
      </c>
      <c r="X16">
        <v>1</v>
      </c>
      <c r="Y16">
        <v>0</v>
      </c>
      <c r="Z16">
        <v>4</v>
      </c>
      <c r="AA16">
        <v>1</v>
      </c>
      <c r="AC16"/>
    </row>
    <row r="17" spans="1:41" x14ac:dyDescent="0.25">
      <c r="A17" t="s">
        <v>150</v>
      </c>
      <c r="B17" t="s">
        <v>156</v>
      </c>
      <c r="C17" t="s">
        <v>156</v>
      </c>
      <c r="D17" t="s">
        <v>156</v>
      </c>
      <c r="E17">
        <v>13</v>
      </c>
      <c r="F17">
        <v>25</v>
      </c>
      <c r="G17" t="s">
        <v>472</v>
      </c>
      <c r="H17" t="s">
        <v>453</v>
      </c>
      <c r="I17">
        <v>2014</v>
      </c>
      <c r="J17" t="s">
        <v>454</v>
      </c>
      <c r="K17" t="s">
        <v>57</v>
      </c>
      <c r="L17" t="s">
        <v>455</v>
      </c>
      <c r="N17" t="s">
        <v>456</v>
      </c>
      <c r="O17">
        <v>2</v>
      </c>
      <c r="P17" s="1">
        <v>43662.685185185182</v>
      </c>
      <c r="Q17" t="s">
        <v>34</v>
      </c>
      <c r="R17"/>
      <c r="S17"/>
      <c r="T17"/>
      <c r="U17"/>
      <c r="V17"/>
      <c r="W17">
        <v>25</v>
      </c>
      <c r="X17">
        <v>5</v>
      </c>
      <c r="Y17">
        <v>13</v>
      </c>
      <c r="Z17">
        <v>2</v>
      </c>
      <c r="AA17">
        <v>5</v>
      </c>
      <c r="AC17"/>
    </row>
    <row r="18" spans="1:41" x14ac:dyDescent="0.25">
      <c r="A18" t="s">
        <v>407</v>
      </c>
      <c r="B18" t="s">
        <v>165</v>
      </c>
      <c r="C18" t="s">
        <v>165</v>
      </c>
      <c r="D18" t="s">
        <v>156</v>
      </c>
      <c r="E18"/>
      <c r="F18">
        <v>1</v>
      </c>
      <c r="G18" t="s">
        <v>489</v>
      </c>
      <c r="H18" t="s">
        <v>408</v>
      </c>
      <c r="I18">
        <v>2018</v>
      </c>
      <c r="J18" t="s">
        <v>409</v>
      </c>
      <c r="K18" t="s">
        <v>57</v>
      </c>
      <c r="L18" t="s">
        <v>410</v>
      </c>
      <c r="N18" t="s">
        <v>411</v>
      </c>
      <c r="O18">
        <v>19</v>
      </c>
      <c r="P18" s="1">
        <v>43662.685185185182</v>
      </c>
      <c r="Q18"/>
      <c r="R18"/>
      <c r="S18"/>
      <c r="T18"/>
      <c r="U18"/>
      <c r="V18"/>
      <c r="W18">
        <v>1</v>
      </c>
      <c r="X18">
        <v>1</v>
      </c>
      <c r="Y18">
        <v>0</v>
      </c>
      <c r="Z18">
        <v>4</v>
      </c>
      <c r="AA18">
        <v>1</v>
      </c>
      <c r="AC18"/>
    </row>
    <row r="19" spans="1:41" x14ac:dyDescent="0.25">
      <c r="A19" t="s">
        <v>347</v>
      </c>
      <c r="B19" t="s">
        <v>165</v>
      </c>
      <c r="C19" t="s">
        <v>165</v>
      </c>
      <c r="D19" t="s">
        <v>156</v>
      </c>
      <c r="E19"/>
      <c r="F19">
        <v>0</v>
      </c>
      <c r="G19" t="s">
        <v>504</v>
      </c>
      <c r="H19" t="s">
        <v>412</v>
      </c>
      <c r="I19"/>
      <c r="J19" t="s">
        <v>413</v>
      </c>
      <c r="K19"/>
      <c r="L19" t="s">
        <v>414</v>
      </c>
      <c r="N19"/>
      <c r="O19">
        <v>33</v>
      </c>
      <c r="P19" s="1">
        <v>43662.685185185182</v>
      </c>
      <c r="Q19" t="s">
        <v>260</v>
      </c>
      <c r="R19"/>
      <c r="S19"/>
      <c r="T19"/>
      <c r="U19"/>
      <c r="V19"/>
      <c r="W19">
        <v>0</v>
      </c>
      <c r="X19">
        <v>0</v>
      </c>
      <c r="Y19">
        <v>0</v>
      </c>
      <c r="Z19">
        <v>1</v>
      </c>
      <c r="AA19"/>
      <c r="AC19"/>
    </row>
    <row r="20" spans="1:41" x14ac:dyDescent="0.25">
      <c r="A20" t="s">
        <v>415</v>
      </c>
      <c r="B20" t="s">
        <v>165</v>
      </c>
      <c r="C20" t="s">
        <v>165</v>
      </c>
      <c r="D20" t="s">
        <v>156</v>
      </c>
      <c r="E20"/>
      <c r="F20">
        <v>0</v>
      </c>
      <c r="G20" t="s">
        <v>503</v>
      </c>
      <c r="H20" t="s">
        <v>416</v>
      </c>
      <c r="I20"/>
      <c r="J20" t="s">
        <v>417</v>
      </c>
      <c r="K20" t="s">
        <v>418</v>
      </c>
      <c r="L20" t="s">
        <v>419</v>
      </c>
      <c r="N20"/>
      <c r="O20">
        <v>32</v>
      </c>
      <c r="P20" s="1">
        <v>43662.685185185182</v>
      </c>
      <c r="Q20" t="s">
        <v>260</v>
      </c>
      <c r="R20"/>
      <c r="S20"/>
      <c r="T20"/>
      <c r="U20"/>
      <c r="V20"/>
      <c r="W20">
        <v>0</v>
      </c>
      <c r="X20">
        <v>0</v>
      </c>
      <c r="Y20">
        <v>0</v>
      </c>
      <c r="Z20">
        <v>2</v>
      </c>
      <c r="AA20"/>
      <c r="AC20"/>
    </row>
    <row r="21" spans="1:41" x14ac:dyDescent="0.25">
      <c r="A21" t="s">
        <v>150</v>
      </c>
      <c r="B21" t="s">
        <v>156</v>
      </c>
      <c r="C21" t="s">
        <v>156</v>
      </c>
      <c r="D21" t="s">
        <v>156</v>
      </c>
      <c r="E21">
        <v>7</v>
      </c>
      <c r="F21">
        <v>17</v>
      </c>
      <c r="G21" t="s">
        <v>474</v>
      </c>
      <c r="H21" t="s">
        <v>438</v>
      </c>
      <c r="I21">
        <v>2014</v>
      </c>
      <c r="J21" t="s">
        <v>319</v>
      </c>
      <c r="K21" t="s">
        <v>320</v>
      </c>
      <c r="L21" t="s">
        <v>439</v>
      </c>
      <c r="N21" t="s">
        <v>440</v>
      </c>
      <c r="O21">
        <v>4</v>
      </c>
      <c r="P21" s="1">
        <v>43662.685185185182</v>
      </c>
      <c r="Q21" t="s">
        <v>34</v>
      </c>
      <c r="R21"/>
      <c r="S21"/>
      <c r="T21"/>
      <c r="U21"/>
      <c r="V21"/>
      <c r="W21">
        <v>17</v>
      </c>
      <c r="X21">
        <v>3.4</v>
      </c>
      <c r="Y21">
        <v>3</v>
      </c>
      <c r="Z21">
        <v>5</v>
      </c>
      <c r="AA21">
        <v>5</v>
      </c>
      <c r="AC21"/>
    </row>
    <row r="22" spans="1:41" x14ac:dyDescent="0.25">
      <c r="A22" t="s">
        <v>150</v>
      </c>
      <c r="B22" t="s">
        <v>156</v>
      </c>
      <c r="C22" t="s">
        <v>156</v>
      </c>
      <c r="D22" t="s">
        <v>156</v>
      </c>
      <c r="E22">
        <v>7</v>
      </c>
      <c r="F22">
        <v>12</v>
      </c>
      <c r="G22" t="s">
        <v>475</v>
      </c>
      <c r="H22" t="s">
        <v>367</v>
      </c>
      <c r="I22">
        <v>2014</v>
      </c>
      <c r="J22" t="s">
        <v>368</v>
      </c>
      <c r="K22" t="s">
        <v>213</v>
      </c>
      <c r="L22" t="s">
        <v>369</v>
      </c>
      <c r="N22" t="s">
        <v>370</v>
      </c>
      <c r="O22">
        <v>5</v>
      </c>
      <c r="P22" s="1">
        <v>43662.685185185182</v>
      </c>
      <c r="Q22" t="s">
        <v>34</v>
      </c>
      <c r="R22"/>
      <c r="S22"/>
      <c r="T22"/>
      <c r="U22"/>
      <c r="V22"/>
      <c r="W22">
        <v>12</v>
      </c>
      <c r="X22">
        <v>2.4</v>
      </c>
      <c r="Y22">
        <v>3</v>
      </c>
      <c r="Z22">
        <v>4</v>
      </c>
      <c r="AA22">
        <v>5</v>
      </c>
      <c r="AC22"/>
    </row>
    <row r="23" spans="1:41" x14ac:dyDescent="0.25">
      <c r="A23" t="s">
        <v>347</v>
      </c>
      <c r="B23" t="s">
        <v>165</v>
      </c>
      <c r="C23" t="s">
        <v>165</v>
      </c>
      <c r="D23" t="s">
        <v>156</v>
      </c>
      <c r="E23"/>
      <c r="F23">
        <v>0</v>
      </c>
      <c r="G23" t="s">
        <v>501</v>
      </c>
      <c r="H23" t="s">
        <v>429</v>
      </c>
      <c r="I23">
        <v>2018</v>
      </c>
      <c r="J23"/>
      <c r="K23" t="s">
        <v>430</v>
      </c>
      <c r="L23" t="s">
        <v>431</v>
      </c>
      <c r="N23"/>
      <c r="O23">
        <v>30</v>
      </c>
      <c r="P23" s="1">
        <v>43662.685185185182</v>
      </c>
      <c r="Q23"/>
      <c r="R23"/>
      <c r="S23"/>
      <c r="T23"/>
      <c r="U23"/>
      <c r="V23"/>
      <c r="W23">
        <v>0</v>
      </c>
      <c r="X23">
        <v>0</v>
      </c>
      <c r="Y23">
        <v>0</v>
      </c>
      <c r="Z23">
        <v>1</v>
      </c>
      <c r="AA23">
        <v>1</v>
      </c>
      <c r="AC23"/>
    </row>
    <row r="24" spans="1:41" x14ac:dyDescent="0.25">
      <c r="A24" t="s">
        <v>150</v>
      </c>
      <c r="B24" t="s">
        <v>156</v>
      </c>
      <c r="C24" t="s">
        <v>156</v>
      </c>
      <c r="D24" t="s">
        <v>156</v>
      </c>
      <c r="E24">
        <v>1</v>
      </c>
      <c r="F24">
        <v>2</v>
      </c>
      <c r="G24" t="s">
        <v>483</v>
      </c>
      <c r="H24" t="s">
        <v>364</v>
      </c>
      <c r="I24">
        <v>2014</v>
      </c>
      <c r="J24" t="s">
        <v>235</v>
      </c>
      <c r="K24" t="s">
        <v>213</v>
      </c>
      <c r="L24" t="s">
        <v>365</v>
      </c>
      <c r="N24" t="s">
        <v>366</v>
      </c>
      <c r="O24">
        <v>13</v>
      </c>
      <c r="P24" s="1">
        <v>43662.685185185182</v>
      </c>
      <c r="Q24" t="s">
        <v>34</v>
      </c>
      <c r="R24"/>
      <c r="S24"/>
      <c r="T24"/>
      <c r="U24"/>
      <c r="V24"/>
      <c r="W24">
        <v>2</v>
      </c>
      <c r="X24">
        <v>0.4</v>
      </c>
      <c r="Y24">
        <v>2</v>
      </c>
      <c r="Z24">
        <v>1</v>
      </c>
      <c r="AA24">
        <v>5</v>
      </c>
      <c r="AC24"/>
    </row>
    <row r="25" spans="1:41" x14ac:dyDescent="0.25">
      <c r="A25" s="6" t="s">
        <v>152</v>
      </c>
      <c r="B25" t="s">
        <v>165</v>
      </c>
      <c r="C25" t="s">
        <v>165</v>
      </c>
      <c r="D25" t="s">
        <v>156</v>
      </c>
      <c r="E25"/>
      <c r="F25">
        <v>0</v>
      </c>
      <c r="G25" t="s">
        <v>497</v>
      </c>
      <c r="H25" t="s">
        <v>435</v>
      </c>
      <c r="I25">
        <v>2014</v>
      </c>
      <c r="J25"/>
      <c r="K25" t="s">
        <v>436</v>
      </c>
      <c r="L25" t="s">
        <v>437</v>
      </c>
      <c r="N25"/>
      <c r="O25">
        <v>26</v>
      </c>
      <c r="P25" s="1">
        <v>43662.685185185182</v>
      </c>
      <c r="Q25" t="s">
        <v>260</v>
      </c>
      <c r="R25"/>
      <c r="S25"/>
      <c r="T25"/>
      <c r="U25"/>
      <c r="V25"/>
      <c r="W25">
        <v>0</v>
      </c>
      <c r="X25">
        <v>0</v>
      </c>
      <c r="Y25">
        <v>0</v>
      </c>
      <c r="Z25">
        <v>5</v>
      </c>
      <c r="AA25">
        <v>5</v>
      </c>
      <c r="AC25"/>
    </row>
    <row r="26" spans="1:41" x14ac:dyDescent="0.25">
      <c r="A26" t="s">
        <v>150</v>
      </c>
      <c r="B26" t="s">
        <v>156</v>
      </c>
      <c r="C26" t="s">
        <v>156</v>
      </c>
      <c r="D26" t="s">
        <v>156</v>
      </c>
      <c r="E26">
        <v>15</v>
      </c>
      <c r="F26">
        <v>22</v>
      </c>
      <c r="G26" t="s">
        <v>473</v>
      </c>
      <c r="H26" t="s">
        <v>420</v>
      </c>
      <c r="I26">
        <v>2013</v>
      </c>
      <c r="J26" t="s">
        <v>421</v>
      </c>
      <c r="K26" t="s">
        <v>320</v>
      </c>
      <c r="L26" t="s">
        <v>422</v>
      </c>
      <c r="N26" t="s">
        <v>423</v>
      </c>
      <c r="O26">
        <v>3</v>
      </c>
      <c r="P26" s="1">
        <v>43662.685185185182</v>
      </c>
      <c r="Q26" t="s">
        <v>34</v>
      </c>
      <c r="R26"/>
      <c r="S26"/>
      <c r="T26"/>
      <c r="U26"/>
      <c r="V26"/>
      <c r="W26">
        <v>22</v>
      </c>
      <c r="X26">
        <v>3.67</v>
      </c>
      <c r="Y26">
        <v>7</v>
      </c>
      <c r="Z26">
        <v>3</v>
      </c>
      <c r="AA26">
        <v>6</v>
      </c>
      <c r="AC26"/>
    </row>
    <row r="27" spans="1:41" s="2" customFormat="1" x14ac:dyDescent="0.25">
      <c r="A27" s="6" t="s">
        <v>153</v>
      </c>
      <c r="B27" t="s">
        <v>165</v>
      </c>
      <c r="C27" t="s">
        <v>165</v>
      </c>
      <c r="D27" t="s">
        <v>156</v>
      </c>
      <c r="E27"/>
      <c r="F27">
        <v>0</v>
      </c>
      <c r="G27" t="s">
        <v>494</v>
      </c>
      <c r="H27" t="s">
        <v>441</v>
      </c>
      <c r="I27">
        <v>2019</v>
      </c>
      <c r="J27"/>
      <c r="K27" t="s">
        <v>442</v>
      </c>
      <c r="L27" t="s">
        <v>443</v>
      </c>
      <c r="M27" s="6"/>
      <c r="N27"/>
      <c r="O27">
        <v>23</v>
      </c>
      <c r="P27" s="1">
        <v>43662.685185185182</v>
      </c>
      <c r="Q27"/>
      <c r="R27"/>
      <c r="S27"/>
      <c r="T27"/>
      <c r="U27"/>
      <c r="V27"/>
      <c r="W27">
        <v>0</v>
      </c>
      <c r="X27">
        <v>0</v>
      </c>
      <c r="Y27">
        <v>0</v>
      </c>
      <c r="Z27">
        <v>2</v>
      </c>
      <c r="AA27">
        <v>1</v>
      </c>
      <c r="AB27" s="6"/>
      <c r="AC27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s="2" customFormat="1" x14ac:dyDescent="0.25">
      <c r="A28" t="s">
        <v>347</v>
      </c>
      <c r="B28" t="s">
        <v>165</v>
      </c>
      <c r="C28" t="s">
        <v>165</v>
      </c>
      <c r="D28" t="s">
        <v>156</v>
      </c>
      <c r="E28"/>
      <c r="F28">
        <v>1</v>
      </c>
      <c r="G28" t="s">
        <v>486</v>
      </c>
      <c r="H28" t="s">
        <v>444</v>
      </c>
      <c r="I28">
        <v>2016</v>
      </c>
      <c r="J28"/>
      <c r="K28" t="s">
        <v>445</v>
      </c>
      <c r="L28" t="s">
        <v>446</v>
      </c>
      <c r="M28" s="6"/>
      <c r="N28" t="s">
        <v>447</v>
      </c>
      <c r="O28">
        <v>16</v>
      </c>
      <c r="P28" s="1">
        <v>43662.685185185182</v>
      </c>
      <c r="Q28"/>
      <c r="R28"/>
      <c r="S28"/>
      <c r="T28"/>
      <c r="U28"/>
      <c r="V28"/>
      <c r="W28">
        <v>1</v>
      </c>
      <c r="X28">
        <v>0.33</v>
      </c>
      <c r="Y28">
        <v>1</v>
      </c>
      <c r="Z28">
        <v>1</v>
      </c>
      <c r="AA28">
        <v>3</v>
      </c>
      <c r="AB28" s="6"/>
      <c r="AC28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x14ac:dyDescent="0.25">
      <c r="A29" t="s">
        <v>150</v>
      </c>
      <c r="B29" t="s">
        <v>156</v>
      </c>
      <c r="C29" t="s">
        <v>156</v>
      </c>
      <c r="D29" t="s">
        <v>156</v>
      </c>
      <c r="E29">
        <v>18</v>
      </c>
      <c r="F29">
        <v>31</v>
      </c>
      <c r="G29" t="s">
        <v>471</v>
      </c>
      <c r="H29" t="s">
        <v>404</v>
      </c>
      <c r="I29">
        <v>2013</v>
      </c>
      <c r="J29" t="s">
        <v>319</v>
      </c>
      <c r="K29" t="s">
        <v>320</v>
      </c>
      <c r="L29" t="s">
        <v>405</v>
      </c>
      <c r="N29" t="s">
        <v>406</v>
      </c>
      <c r="O29">
        <v>1</v>
      </c>
      <c r="P29" s="1">
        <v>43662.685185185182</v>
      </c>
      <c r="Q29" t="s">
        <v>34</v>
      </c>
      <c r="R29"/>
      <c r="S29"/>
      <c r="T29"/>
      <c r="U29"/>
      <c r="V29"/>
      <c r="W29">
        <v>31</v>
      </c>
      <c r="X29">
        <v>5.17</v>
      </c>
      <c r="Y29">
        <v>6</v>
      </c>
      <c r="Z29">
        <v>5</v>
      </c>
      <c r="AA29">
        <v>6</v>
      </c>
      <c r="AC29"/>
    </row>
    <row r="30" spans="1:41" x14ac:dyDescent="0.25">
      <c r="A30" t="s">
        <v>347</v>
      </c>
      <c r="B30" t="s">
        <v>165</v>
      </c>
      <c r="C30" t="s">
        <v>165</v>
      </c>
      <c r="D30" t="s">
        <v>156</v>
      </c>
      <c r="E30"/>
      <c r="F30">
        <v>0</v>
      </c>
      <c r="G30" t="s">
        <v>502</v>
      </c>
      <c r="H30" t="s">
        <v>451</v>
      </c>
      <c r="I30">
        <v>2012</v>
      </c>
      <c r="J30"/>
      <c r="K30" t="s">
        <v>263</v>
      </c>
      <c r="L30" t="s">
        <v>452</v>
      </c>
      <c r="N30"/>
      <c r="O30">
        <v>31</v>
      </c>
      <c r="P30" s="1">
        <v>43662.685185185182</v>
      </c>
      <c r="Q30" t="s">
        <v>260</v>
      </c>
      <c r="R30"/>
      <c r="S30"/>
      <c r="T30"/>
      <c r="U30"/>
      <c r="V30"/>
      <c r="W30">
        <v>0</v>
      </c>
      <c r="X30">
        <v>0</v>
      </c>
      <c r="Y30">
        <v>0</v>
      </c>
      <c r="Z30">
        <v>1</v>
      </c>
      <c r="AA30">
        <v>7</v>
      </c>
      <c r="AC30"/>
    </row>
    <row r="31" spans="1:41" x14ac:dyDescent="0.25">
      <c r="A31" t="s">
        <v>150</v>
      </c>
      <c r="B31" t="s">
        <v>156</v>
      </c>
      <c r="C31" t="s">
        <v>156</v>
      </c>
      <c r="D31" t="s">
        <v>156</v>
      </c>
      <c r="E31">
        <v>2</v>
      </c>
      <c r="F31">
        <v>5</v>
      </c>
      <c r="G31" t="s">
        <v>479</v>
      </c>
      <c r="H31" t="s">
        <v>387</v>
      </c>
      <c r="I31">
        <v>2013</v>
      </c>
      <c r="J31" t="s">
        <v>388</v>
      </c>
      <c r="K31" t="s">
        <v>143</v>
      </c>
      <c r="L31" t="s">
        <v>389</v>
      </c>
      <c r="N31" t="s">
        <v>390</v>
      </c>
      <c r="O31">
        <v>9</v>
      </c>
      <c r="P31" s="1">
        <v>43662.685185185182</v>
      </c>
      <c r="Q31" t="s">
        <v>34</v>
      </c>
      <c r="R31"/>
      <c r="S31"/>
      <c r="T31"/>
      <c r="U31"/>
      <c r="V31"/>
      <c r="W31">
        <v>5</v>
      </c>
      <c r="X31">
        <v>0.83</v>
      </c>
      <c r="Y31">
        <v>1</v>
      </c>
      <c r="Z31">
        <v>4</v>
      </c>
      <c r="AA31">
        <v>6</v>
      </c>
      <c r="AC31"/>
    </row>
    <row r="32" spans="1:41" x14ac:dyDescent="0.25">
      <c r="A32" t="s">
        <v>347</v>
      </c>
      <c r="B32" t="s">
        <v>165</v>
      </c>
      <c r="C32" t="s">
        <v>165</v>
      </c>
      <c r="D32" t="s">
        <v>156</v>
      </c>
      <c r="E32"/>
      <c r="F32">
        <v>0</v>
      </c>
      <c r="G32" t="s">
        <v>496</v>
      </c>
      <c r="H32" t="s">
        <v>457</v>
      </c>
      <c r="I32">
        <v>2017</v>
      </c>
      <c r="J32"/>
      <c r="K32" t="s">
        <v>458</v>
      </c>
      <c r="L32" t="s">
        <v>459</v>
      </c>
      <c r="N32"/>
      <c r="O32">
        <v>25</v>
      </c>
      <c r="P32" s="1">
        <v>43662.685185185182</v>
      </c>
      <c r="Q32"/>
      <c r="R32"/>
      <c r="S32"/>
      <c r="T32"/>
      <c r="U32"/>
      <c r="V32"/>
      <c r="W32">
        <v>0</v>
      </c>
      <c r="X32">
        <v>0</v>
      </c>
      <c r="Y32">
        <v>0</v>
      </c>
      <c r="Z32">
        <v>1</v>
      </c>
      <c r="AA32">
        <v>2</v>
      </c>
      <c r="AC32"/>
    </row>
    <row r="33" spans="1:34" x14ac:dyDescent="0.25">
      <c r="A33" t="s">
        <v>150</v>
      </c>
      <c r="B33" t="s">
        <v>165</v>
      </c>
      <c r="C33" t="s">
        <v>156</v>
      </c>
      <c r="D33" t="s">
        <v>156</v>
      </c>
      <c r="E33">
        <v>1</v>
      </c>
      <c r="F33">
        <v>1</v>
      </c>
      <c r="G33" t="s">
        <v>488</v>
      </c>
      <c r="H33" t="s">
        <v>359</v>
      </c>
      <c r="I33">
        <v>2013</v>
      </c>
      <c r="J33" t="s">
        <v>360</v>
      </c>
      <c r="K33" t="s">
        <v>361</v>
      </c>
      <c r="L33" t="s">
        <v>362</v>
      </c>
      <c r="N33" t="s">
        <v>363</v>
      </c>
      <c r="O33">
        <v>18</v>
      </c>
      <c r="P33" s="1">
        <v>43662.685185185182</v>
      </c>
      <c r="Q33" t="s">
        <v>260</v>
      </c>
      <c r="R33"/>
      <c r="S33"/>
      <c r="T33"/>
      <c r="U33"/>
      <c r="V33"/>
      <c r="W33">
        <v>1</v>
      </c>
      <c r="X33">
        <v>0.17</v>
      </c>
      <c r="Y33">
        <v>1</v>
      </c>
      <c r="Z33">
        <v>2</v>
      </c>
      <c r="AA33">
        <v>6</v>
      </c>
      <c r="AC33"/>
    </row>
    <row r="34" spans="1:34" x14ac:dyDescent="0.25">
      <c r="A34" t="s">
        <v>407</v>
      </c>
      <c r="B34" t="s">
        <v>165</v>
      </c>
      <c r="C34" t="s">
        <v>165</v>
      </c>
      <c r="D34" t="s">
        <v>156</v>
      </c>
      <c r="E34"/>
      <c r="F34">
        <v>5</v>
      </c>
      <c r="G34" t="s">
        <v>478</v>
      </c>
      <c r="H34" t="s">
        <v>464</v>
      </c>
      <c r="I34">
        <v>2014</v>
      </c>
      <c r="J34" t="s">
        <v>465</v>
      </c>
      <c r="K34" t="s">
        <v>57</v>
      </c>
      <c r="L34" t="s">
        <v>466</v>
      </c>
      <c r="N34" t="s">
        <v>467</v>
      </c>
      <c r="O34">
        <v>8</v>
      </c>
      <c r="P34" s="1">
        <v>43662.685185185182</v>
      </c>
      <c r="Q34"/>
      <c r="R34"/>
      <c r="S34"/>
      <c r="T34"/>
      <c r="U34"/>
      <c r="V34"/>
      <c r="W34">
        <v>5</v>
      </c>
      <c r="X34">
        <v>1</v>
      </c>
      <c r="Y34">
        <v>3</v>
      </c>
      <c r="Z34">
        <v>2</v>
      </c>
      <c r="AA34">
        <v>5</v>
      </c>
      <c r="AC34"/>
    </row>
    <row r="35" spans="1:34" x14ac:dyDescent="0.25">
      <c r="A35" t="s">
        <v>415</v>
      </c>
      <c r="B35" t="s">
        <v>165</v>
      </c>
      <c r="C35" t="s">
        <v>156</v>
      </c>
      <c r="D35" t="s">
        <v>165</v>
      </c>
      <c r="E35">
        <v>10</v>
      </c>
      <c r="F35" t="s">
        <v>164</v>
      </c>
      <c r="G35" t="s">
        <v>468</v>
      </c>
      <c r="H35" t="s">
        <v>505</v>
      </c>
      <c r="I35">
        <v>2016</v>
      </c>
      <c r="J35"/>
      <c r="K35"/>
      <c r="L35"/>
      <c r="N35"/>
      <c r="O35"/>
      <c r="P35"/>
      <c r="Q35"/>
      <c r="R35"/>
      <c r="S35"/>
      <c r="T35"/>
      <c r="U35"/>
      <c r="V35"/>
      <c r="W35"/>
      <c r="AC35"/>
      <c r="AD35"/>
      <c r="AE35"/>
      <c r="AF35"/>
      <c r="AG35"/>
      <c r="AH35"/>
    </row>
    <row r="36" spans="1:34" x14ac:dyDescent="0.25">
      <c r="A36" s="6" t="s">
        <v>415</v>
      </c>
      <c r="B36" s="6" t="s">
        <v>156</v>
      </c>
      <c r="C36" s="6" t="s">
        <v>165</v>
      </c>
      <c r="D36" s="6" t="s">
        <v>165</v>
      </c>
      <c r="E36" s="6" t="s">
        <v>164</v>
      </c>
      <c r="F36" s="6" t="s">
        <v>164</v>
      </c>
      <c r="G36" t="s">
        <v>520</v>
      </c>
      <c r="H36" t="s">
        <v>519</v>
      </c>
      <c r="I36" s="6">
        <v>2014</v>
      </c>
    </row>
  </sheetData>
  <autoFilter ref="A1:AO36"/>
  <sortState ref="A3:AO35">
    <sortCondition descending="1" ref="I2:I95"/>
    <sortCondition descending="1" ref="H2:H9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workbookViewId="0">
      <selection activeCell="A2" sqref="A2:A5"/>
    </sheetView>
  </sheetViews>
  <sheetFormatPr defaultRowHeight="15" x14ac:dyDescent="0.25"/>
  <cols>
    <col min="1" max="1" width="21.7109375" bestFit="1" customWidth="1"/>
    <col min="2" max="2" width="13.42578125" bestFit="1" customWidth="1"/>
    <col min="3" max="3" width="15.5703125" customWidth="1"/>
  </cols>
  <sheetData>
    <row r="2" spans="1:3" x14ac:dyDescent="0.25">
      <c r="A2" s="9" t="s">
        <v>507</v>
      </c>
    </row>
    <row r="3" spans="1:3" x14ac:dyDescent="0.25">
      <c r="A3" s="10" t="s">
        <v>509</v>
      </c>
    </row>
    <row r="4" spans="1:3" x14ac:dyDescent="0.25">
      <c r="A4" s="11" t="s">
        <v>508</v>
      </c>
    </row>
    <row r="5" spans="1:3" x14ac:dyDescent="0.25">
      <c r="A5" s="33" t="s">
        <v>528</v>
      </c>
    </row>
    <row r="7" spans="1:3" x14ac:dyDescent="0.25">
      <c r="A7" s="3" t="s">
        <v>166</v>
      </c>
      <c r="B7" t="s">
        <v>168</v>
      </c>
      <c r="C7" s="17" t="s">
        <v>517</v>
      </c>
    </row>
    <row r="8" spans="1:3" x14ac:dyDescent="0.25">
      <c r="A8" s="4" t="s">
        <v>150</v>
      </c>
      <c r="B8" s="5">
        <v>18</v>
      </c>
      <c r="C8" s="16">
        <f>(18/33)*100</f>
        <v>54.54545454545454</v>
      </c>
    </row>
    <row r="9" spans="1:3" x14ac:dyDescent="0.25">
      <c r="A9" s="4" t="s">
        <v>415</v>
      </c>
      <c r="B9" s="5">
        <v>1</v>
      </c>
      <c r="C9" s="16">
        <f>(1/33)*100</f>
        <v>3.0303030303030303</v>
      </c>
    </row>
    <row r="10" spans="1:3" x14ac:dyDescent="0.25">
      <c r="A10" s="4" t="s">
        <v>407</v>
      </c>
      <c r="B10" s="5">
        <v>3</v>
      </c>
      <c r="C10" s="16">
        <f>(3/33)*100</f>
        <v>9.0909090909090917</v>
      </c>
    </row>
    <row r="11" spans="1:3" x14ac:dyDescent="0.25">
      <c r="A11" s="4" t="s">
        <v>152</v>
      </c>
      <c r="B11" s="5">
        <v>1</v>
      </c>
      <c r="C11" s="16">
        <f>(1/33)*100</f>
        <v>3.0303030303030303</v>
      </c>
    </row>
    <row r="12" spans="1:3" x14ac:dyDescent="0.25">
      <c r="A12" s="4" t="s">
        <v>153</v>
      </c>
      <c r="B12" s="5">
        <v>1</v>
      </c>
      <c r="C12" s="16">
        <f>(1/33)*100</f>
        <v>3.0303030303030303</v>
      </c>
    </row>
    <row r="13" spans="1:3" x14ac:dyDescent="0.25">
      <c r="A13" s="4" t="s">
        <v>347</v>
      </c>
      <c r="B13" s="5">
        <v>9</v>
      </c>
      <c r="C13" s="16">
        <f>(9/33)*100</f>
        <v>27.27272727272727</v>
      </c>
    </row>
    <row r="14" spans="1:3" x14ac:dyDescent="0.25">
      <c r="A14" s="4" t="s">
        <v>167</v>
      </c>
      <c r="B14" s="5">
        <v>33</v>
      </c>
      <c r="C14" s="16"/>
    </row>
    <row r="18" spans="1:3" x14ac:dyDescent="0.25">
      <c r="A18" s="4"/>
    </row>
    <row r="19" spans="1:3" x14ac:dyDescent="0.25">
      <c r="A19" s="4"/>
    </row>
    <row r="20" spans="1:3" x14ac:dyDescent="0.25">
      <c r="A20" s="4"/>
    </row>
    <row r="21" spans="1:3" x14ac:dyDescent="0.25">
      <c r="A21" s="4"/>
    </row>
    <row r="22" spans="1:3" x14ac:dyDescent="0.25">
      <c r="A22" s="4"/>
    </row>
    <row r="23" spans="1:3" x14ac:dyDescent="0.25">
      <c r="A23" s="4"/>
    </row>
    <row r="25" spans="1:3" x14ac:dyDescent="0.25">
      <c r="C25" s="16"/>
    </row>
  </sheetData>
  <hyperlinks>
    <hyperlink ref="A5" r:id="rId2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G26" sqref="G26"/>
    </sheetView>
  </sheetViews>
  <sheetFormatPr defaultRowHeight="15" x14ac:dyDescent="0.25"/>
  <cols>
    <col min="1" max="1" width="43.42578125" customWidth="1"/>
    <col min="2" max="2" width="12.85546875" customWidth="1"/>
    <col min="3" max="3" width="14.42578125" customWidth="1"/>
    <col min="4" max="4" width="12.85546875" customWidth="1"/>
    <col min="5" max="5" width="9.5703125" bestFit="1" customWidth="1"/>
  </cols>
  <sheetData>
    <row r="2" spans="1:4" x14ac:dyDescent="0.25">
      <c r="A2" s="29"/>
      <c r="B2" s="29" t="s">
        <v>506</v>
      </c>
      <c r="C2" s="30" t="s">
        <v>517</v>
      </c>
    </row>
    <row r="3" spans="1:4" x14ac:dyDescent="0.25">
      <c r="A3" s="31" t="s">
        <v>150</v>
      </c>
      <c r="B3" s="29">
        <v>57</v>
      </c>
      <c r="C3" s="32">
        <f>(B3/B13)*100</f>
        <v>60</v>
      </c>
    </row>
    <row r="4" spans="1:4" x14ac:dyDescent="0.25">
      <c r="A4" s="31" t="s">
        <v>516</v>
      </c>
      <c r="B4" s="29">
        <v>2</v>
      </c>
      <c r="C4" s="32">
        <f>(B4/B13)*100</f>
        <v>2.1052631578947367</v>
      </c>
    </row>
    <row r="5" spans="1:4" x14ac:dyDescent="0.25">
      <c r="A5" s="31" t="s">
        <v>415</v>
      </c>
      <c r="B5" s="29">
        <v>1</v>
      </c>
      <c r="C5" s="32">
        <f>(B5/B13)*100</f>
        <v>1.0526315789473684</v>
      </c>
    </row>
    <row r="6" spans="1:4" x14ac:dyDescent="0.25">
      <c r="A6" s="31" t="s">
        <v>407</v>
      </c>
      <c r="B6" s="29">
        <v>3</v>
      </c>
      <c r="C6" s="32">
        <f>(B6/B13)*100</f>
        <v>3.1578947368421053</v>
      </c>
    </row>
    <row r="7" spans="1:4" x14ac:dyDescent="0.25">
      <c r="A7" s="31" t="s">
        <v>339</v>
      </c>
      <c r="B7" s="29">
        <v>1</v>
      </c>
      <c r="C7" s="32">
        <f>(B7/B13)*100</f>
        <v>1.0526315789473684</v>
      </c>
    </row>
    <row r="8" spans="1:4" x14ac:dyDescent="0.25">
      <c r="A8" s="31" t="s">
        <v>152</v>
      </c>
      <c r="B8" s="29">
        <v>6</v>
      </c>
      <c r="C8" s="32">
        <f>(B8/B13)*100</f>
        <v>6.3157894736842106</v>
      </c>
    </row>
    <row r="9" spans="1:4" x14ac:dyDescent="0.25">
      <c r="A9" s="31" t="s">
        <v>153</v>
      </c>
      <c r="B9" s="29">
        <v>3</v>
      </c>
      <c r="C9" s="32">
        <f>(B9/B13)*100</f>
        <v>3.1578947368421053</v>
      </c>
    </row>
    <row r="10" spans="1:4" x14ac:dyDescent="0.25">
      <c r="A10" s="31" t="s">
        <v>155</v>
      </c>
      <c r="B10" s="29">
        <v>1</v>
      </c>
      <c r="C10" s="32">
        <f>(B10/B13)*100</f>
        <v>1.0526315789473684</v>
      </c>
    </row>
    <row r="11" spans="1:4" x14ac:dyDescent="0.25">
      <c r="A11" s="31" t="s">
        <v>151</v>
      </c>
      <c r="B11" s="29">
        <v>20</v>
      </c>
      <c r="C11" s="32">
        <f>(B11/B13)*100</f>
        <v>21.052631578947366</v>
      </c>
    </row>
    <row r="12" spans="1:4" x14ac:dyDescent="0.25">
      <c r="A12" s="31" t="s">
        <v>336</v>
      </c>
      <c r="B12" s="29">
        <v>1</v>
      </c>
      <c r="C12" s="32">
        <f>(B12/B13)*100</f>
        <v>1.0526315789473684</v>
      </c>
    </row>
    <row r="13" spans="1:4" x14ac:dyDescent="0.25">
      <c r="A13" s="29"/>
      <c r="B13" s="29">
        <v>95</v>
      </c>
      <c r="C13" s="29"/>
    </row>
    <row r="15" spans="1:4" ht="15.75" thickBot="1" x14ac:dyDescent="0.3"/>
    <row r="16" spans="1:4" ht="30.75" thickBot="1" x14ac:dyDescent="0.3">
      <c r="A16" s="18"/>
      <c r="B16" s="19" t="s">
        <v>346</v>
      </c>
      <c r="C16" s="19" t="s">
        <v>521</v>
      </c>
      <c r="D16" s="19" t="s">
        <v>522</v>
      </c>
    </row>
    <row r="17" spans="1:4" ht="15.75" thickBot="1" x14ac:dyDescent="0.3">
      <c r="A17" s="20" t="s">
        <v>150</v>
      </c>
      <c r="B17" s="21">
        <v>56</v>
      </c>
      <c r="C17" s="22">
        <v>55</v>
      </c>
      <c r="D17" s="21">
        <v>57</v>
      </c>
    </row>
    <row r="18" spans="1:4" ht="15.75" thickBot="1" x14ac:dyDescent="0.3">
      <c r="A18" s="26" t="s">
        <v>523</v>
      </c>
      <c r="B18" s="27">
        <v>0</v>
      </c>
      <c r="C18" s="28">
        <v>0</v>
      </c>
      <c r="D18" s="27">
        <v>2</v>
      </c>
    </row>
    <row r="19" spans="1:4" ht="15.75" thickBot="1" x14ac:dyDescent="0.3">
      <c r="A19" s="23" t="s">
        <v>415</v>
      </c>
      <c r="B19" s="24">
        <v>2</v>
      </c>
      <c r="C19" s="25">
        <v>2</v>
      </c>
      <c r="D19" s="24">
        <v>1</v>
      </c>
    </row>
    <row r="20" spans="1:4" ht="15.75" thickBot="1" x14ac:dyDescent="0.3">
      <c r="A20" s="20" t="s">
        <v>407</v>
      </c>
      <c r="B20" s="21">
        <v>1</v>
      </c>
      <c r="C20" s="22">
        <v>1</v>
      </c>
      <c r="D20" s="21">
        <v>3</v>
      </c>
    </row>
    <row r="21" spans="1:4" ht="15.75" thickBot="1" x14ac:dyDescent="0.3">
      <c r="A21" s="20" t="s">
        <v>339</v>
      </c>
      <c r="B21" s="21">
        <v>1</v>
      </c>
      <c r="C21" s="22">
        <v>1</v>
      </c>
      <c r="D21" s="21">
        <v>1</v>
      </c>
    </row>
    <row r="22" spans="1:4" ht="15.75" thickBot="1" x14ac:dyDescent="0.3">
      <c r="A22" s="23" t="s">
        <v>152</v>
      </c>
      <c r="B22" s="24">
        <v>0</v>
      </c>
      <c r="C22" s="25">
        <v>0</v>
      </c>
      <c r="D22" s="24">
        <v>6</v>
      </c>
    </row>
    <row r="23" spans="1:4" ht="15.75" thickBot="1" x14ac:dyDescent="0.3">
      <c r="A23" s="20" t="s">
        <v>153</v>
      </c>
      <c r="B23" s="21">
        <v>0</v>
      </c>
      <c r="C23" s="22">
        <v>0</v>
      </c>
      <c r="D23" s="21">
        <v>4</v>
      </c>
    </row>
    <row r="24" spans="1:4" ht="15.75" thickBot="1" x14ac:dyDescent="0.3">
      <c r="A24" s="23" t="s">
        <v>347</v>
      </c>
      <c r="B24" s="24">
        <v>0</v>
      </c>
      <c r="C24" s="25">
        <v>0</v>
      </c>
      <c r="D24" s="24">
        <v>20</v>
      </c>
    </row>
    <row r="25" spans="1:4" ht="15.75" thickBot="1" x14ac:dyDescent="0.3">
      <c r="A25" s="20" t="s">
        <v>336</v>
      </c>
      <c r="B25" s="21">
        <v>0</v>
      </c>
      <c r="C25" s="22">
        <v>0</v>
      </c>
      <c r="D25" s="21">
        <v>1</v>
      </c>
    </row>
    <row r="26" spans="1:4" x14ac:dyDescent="0.25">
      <c r="B26">
        <f t="shared" ref="B26:D26" si="0">SUM(B17:B25)</f>
        <v>60</v>
      </c>
      <c r="C26">
        <f t="shared" si="0"/>
        <v>59</v>
      </c>
      <c r="D26">
        <f t="shared" si="0"/>
        <v>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MillerM2016</vt:lpstr>
      <vt:lpstr>Miller_PIVOT</vt:lpstr>
      <vt:lpstr>HillR2015</vt:lpstr>
      <vt:lpstr>Hill_PIVOT</vt:lpstr>
      <vt:lpstr>RossP2014</vt:lpstr>
      <vt:lpstr>Ross_PIVOT</vt:lpstr>
      <vt:lpstr>Overall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BISSET, JAMES</dc:creator>
  <cp:lastModifiedBy>dkrj14</cp:lastModifiedBy>
  <dcterms:created xsi:type="dcterms:W3CDTF">2019-07-16T17:08:52Z</dcterms:created>
  <dcterms:modified xsi:type="dcterms:W3CDTF">2019-07-17T10:47:21Z</dcterms:modified>
</cp:coreProperties>
</file>